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stekltd-my.sharepoint.com/personal/hendrikusv_mustek_co_za/Documents/Documents/Huawei Info/Pricelists/IdeaHub/"/>
    </mc:Choice>
  </mc:AlternateContent>
  <xr:revisionPtr revIDLastSave="8" documentId="8_{EBBE50DB-BDE8-49CF-AFAC-61E6A16044B9}" xr6:coauthVersionLast="47" xr6:coauthVersionMax="47" xr10:uidLastSave="{942AC00A-8F6E-4C12-BB1B-4345C817B8C6}"/>
  <bookViews>
    <workbookView xWindow="-28920" yWindow="9495" windowWidth="29040" windowHeight="15720" xr2:uid="{1163C853-7D2C-4ACC-BC6B-BFE95FC215B6}"/>
  </bookViews>
  <sheets>
    <sheet name="Pricing" sheetId="1" r:id="rId1"/>
  </sheets>
  <externalReferences>
    <externalReference r:id="rId2"/>
  </externalReferences>
  <definedNames>
    <definedName name="CFGAREA" localSheetId="0">Pricing!$C$8:$J$46</definedName>
    <definedName name="ColumnHeader" localSheetId="0">""</definedName>
    <definedName name="HasColumnHeader" localSheetId="0">"0"</definedName>
    <definedName name="L3PRODUCTCODE" localSheetId="0">""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HUAWEIHSW1">#REF!</definedName>
    <definedName name="PHUAWEIHW1">#REF!</definedName>
    <definedName name="PHUAWEISERVICE1">#REF!</definedName>
    <definedName name="PHUAWEISW1">#REF!</definedName>
    <definedName name="PLOCALOUTSOURCING1">#REF!</definedName>
    <definedName name="PLOCALSERVICE1">#REF!</definedName>
    <definedName name="PLSSERVICE1">#REF!</definedName>
    <definedName name="POUTSOURINGHW1">#REF!</definedName>
    <definedName name="POUTSOURINGSW1">#REF!</definedName>
    <definedName name="_xlnm.Print_Area" localSheetId="0">Pricing!$C$2:$J$46</definedName>
    <definedName name="_xlnm.Print_Titles" localSheetId="0">Pricing!$B:$F,Pricing!$2:$8</definedName>
    <definedName name="product_codeNew">OFFSET(#REF!,MATCH(#REF!,#REF!,0)-1,1,COUNTIF(#REF!,#REF!),1)</definedName>
    <definedName name="PVIRTUALTRADECATEGORY1">#REF!</definedName>
    <definedName name="QF_SYS_CURRENCY1">#REF!</definedName>
    <definedName name="QF_SYS_DESTINATION1">#REF!</definedName>
    <definedName name="QF_SYS_EXCHANGE1">#REF!</definedName>
    <definedName name="QF_SYS_LISTPRICECURRENCY">#REF!</definedName>
    <definedName name="QF_SYS_TRADETERMDESC1">#REF!</definedName>
    <definedName name="QuoteType">#REF!</definedName>
    <definedName name="SheetByID" localSheetId="0">"None"</definedName>
    <definedName name="SheetByName" localSheetId="0">"None"</definedName>
    <definedName name="SheetName" localSheetId="0">"AllInOne"</definedName>
    <definedName name="SheetType" localSheetId="0">"0"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 l="1"/>
  <c r="J57" i="1"/>
  <c r="J56" i="1"/>
  <c r="J55" i="1"/>
  <c r="J54" i="1"/>
  <c r="J49" i="1"/>
  <c r="I46" i="1"/>
  <c r="H46" i="1"/>
  <c r="I41" i="1"/>
  <c r="J41" i="1" s="1"/>
  <c r="H41" i="1"/>
  <c r="H36" i="1"/>
  <c r="J36" i="1" s="1"/>
  <c r="H35" i="1"/>
  <c r="J35" i="1" s="1"/>
  <c r="I34" i="1"/>
  <c r="J34" i="1" s="1"/>
  <c r="H34" i="1"/>
  <c r="I33" i="1"/>
  <c r="H33" i="1"/>
  <c r="I27" i="1"/>
  <c r="J27" i="1" s="1"/>
  <c r="I26" i="1"/>
  <c r="J26" i="1" s="1"/>
  <c r="I25" i="1"/>
  <c r="J25" i="1" s="1"/>
  <c r="I20" i="1"/>
  <c r="H20" i="1"/>
  <c r="H19" i="1"/>
  <c r="J19" i="1" s="1"/>
  <c r="H14" i="1"/>
  <c r="J13" i="1"/>
  <c r="H12" i="1"/>
  <c r="J12" i="1" s="1"/>
  <c r="I10" i="1"/>
  <c r="J46" i="1" l="1"/>
  <c r="J14" i="1"/>
  <c r="J20" i="1"/>
  <c r="J33" i="1"/>
</calcChain>
</file>

<file path=xl/sharedStrings.xml><?xml version="1.0" encoding="utf-8"?>
<sst xmlns="http://schemas.openxmlformats.org/spreadsheetml/2006/main" count="164" uniqueCount="137">
  <si>
    <t>COL_SORTNO.0</t>
  </si>
  <si>
    <t>COL_SALECODE.0</t>
  </si>
  <si>
    <t>COL_MODEL.0</t>
  </si>
  <si>
    <t>COL_DESCRIPTION.0</t>
  </si>
  <si>
    <t>COL_UNIT_QTY.0</t>
  </si>
  <si>
    <t>COL_ADD.0</t>
  </si>
  <si>
    <t>COL_UNIT_PRICE1.0</t>
  </si>
  <si>
    <t>COL_TOTAL_PRICE1.0</t>
  </si>
  <si>
    <t>COL_BETAREMARK.0</t>
  </si>
  <si>
    <t>In stock</t>
  </si>
  <si>
    <r>
      <rPr>
        <b/>
        <sz val="10"/>
        <color rgb="FFFF0000"/>
        <rFont val="Arial"/>
        <family val="2"/>
      </rPr>
      <t>PLEASE NOTE</t>
    </r>
    <r>
      <rPr>
        <sz val="10"/>
        <color rgb="FFFF0000"/>
        <rFont val="Arial"/>
        <family val="2"/>
      </rPr>
      <t xml:space="preserve">: </t>
    </r>
    <r>
      <rPr>
        <sz val="10"/>
        <rFont val="Arial"/>
        <family val="2"/>
      </rPr>
      <t>The ES2 series is available on request and have to be quoted via the Huawei SCT</t>
    </r>
  </si>
  <si>
    <t>On order</t>
  </si>
  <si>
    <r>
      <t>The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ES2/ES2+ must be quoted where On-Site warranty is a requirement.</t>
    </r>
    <r>
      <rPr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B2/B3/S2</t>
    </r>
    <r>
      <rPr>
        <b/>
        <sz val="10"/>
        <rFont val="Arial"/>
        <family val="2"/>
      </rPr>
      <t xml:space="preserve"> do not have an on-site warranty option</t>
    </r>
  </si>
  <si>
    <t>TBC</t>
  </si>
  <si>
    <t>Contact huaweisales@mustek.co.za for quotes on the ES2 series</t>
  </si>
  <si>
    <t>Last stock</t>
  </si>
  <si>
    <t>No.</t>
  </si>
  <si>
    <t>Part Number</t>
  </si>
  <si>
    <t>Model</t>
  </si>
  <si>
    <t>Description</t>
  </si>
  <si>
    <t>Unit Qty.</t>
  </si>
  <si>
    <t>Qty.</t>
  </si>
  <si>
    <t>Unit Price
(ZAR excl)</t>
  </si>
  <si>
    <t>Total Price
(ZAR excl)</t>
  </si>
  <si>
    <t>sitecfgid.440377441_366835132,productcfgid.440377441,cfgmodeltypeid.1,productid.137245818,locationid.366835132,</t>
  </si>
  <si>
    <t>IdeaHub S2</t>
  </si>
  <si>
    <t>sitecfgid.440377441_366835132,productcfgid.440377441,cfgmodeltypeid.1,productid.137245818,locationid.366835132,productid.137245818,subnetid.null,equipExtId.2</t>
  </si>
  <si>
    <t>1</t>
  </si>
  <si>
    <t>Terminal</t>
  </si>
  <si>
    <t>sitecfgid.440377441_366835132,productcfgid.440377441,cfgmodeltypeid.1,productid.137245818,locationid.366835132,productid.137245818,subnetid.null,sbomid2.6,fathersbomid.0,null</t>
  </si>
  <si>
    <t>1.1</t>
  </si>
  <si>
    <r>
      <t xml:space="preserve">Device                                   </t>
    </r>
    <r>
      <rPr>
        <b/>
        <sz val="9"/>
        <color rgb="FFFF0000"/>
        <rFont val="Arial"/>
        <family val="2"/>
      </rPr>
      <t>No On-site warranty option available</t>
    </r>
    <r>
      <rPr>
        <b/>
        <sz val="9"/>
        <rFont val="Arial"/>
        <family val="2"/>
      </rPr>
      <t xml:space="preserve"> - </t>
    </r>
    <r>
      <rPr>
        <b/>
        <sz val="9"/>
        <color rgb="FFFF0000"/>
        <rFont val="Arial"/>
        <family val="2"/>
      </rPr>
      <t>only Return for Repair</t>
    </r>
  </si>
  <si>
    <t>Device</t>
  </si>
  <si>
    <t>sitecfgid.440377441_366835132,productcfgid.440377441,cfgmodeltypeid.1,productid.137245818,locationid.366835132,productid.137245818,subnetid.null,sbomid3.145,fathersbomid.6,uniqueId.32502.14,productid.137245818,producttypeid.0,partnumber.55150650,erpid.1100176676,discountcategoryid.13,multidiscountcategoryid.13_32502140000000003,desc.-1596388406,isquoteleaf.1,isquoteitem.1</t>
  </si>
  <si>
    <t>Price change</t>
  </si>
  <si>
    <t>55150650</t>
  </si>
  <si>
    <t>IHS2-65SA</t>
  </si>
  <si>
    <r>
      <t>HUAWEI IdeaHub S2,IHS2-</t>
    </r>
    <r>
      <rPr>
        <sz val="9"/>
        <color rgb="FFFF0000"/>
        <rFont val="Arial"/>
        <family val="2"/>
      </rPr>
      <t>65</t>
    </r>
    <r>
      <rPr>
        <sz val="9"/>
        <rFont val="Arial"/>
        <family val="2"/>
      </rPr>
      <t>SA,Intelligent Collaboration Device 65-inch infrared screen,Jade white,overseas</t>
    </r>
  </si>
  <si>
    <t>Select one</t>
  </si>
  <si>
    <t>sitecfgid.440377441_366835132,productcfgid.440377441,cfgmodeltypeid.1,productid.137245818,locationid.366835132,productid.137245818,subnetid.null,sbomid3.144,fathersbomid.6,uniqueId.44431.0,productid.137245818,producttypeid.0,partnumber.55150651,erpid.1100176673,discountcategoryid.13,multidiscountcategoryid.13_444310,desc.-618772728,isquoteleaf.1,isquoteitem.1</t>
  </si>
  <si>
    <t>55150651</t>
  </si>
  <si>
    <t>IHS2-75SA</t>
  </si>
  <si>
    <r>
      <t>HUAWEI IdeaHub S2,IHS2-</t>
    </r>
    <r>
      <rPr>
        <sz val="9"/>
        <color rgb="FFFF0000"/>
        <rFont val="Arial"/>
        <family val="2"/>
      </rPr>
      <t>75</t>
    </r>
    <r>
      <rPr>
        <sz val="9"/>
        <rFont val="Arial"/>
        <family val="2"/>
      </rPr>
      <t>SA,Intelligent Collaboration Device 75-inch infrared screen,Jade white,overseas</t>
    </r>
  </si>
  <si>
    <t>sitecfgid.440377441_366835132,productcfgid.440377441,cfgmodeltypeid.1,productid.137245818,locationid.366835132,productid.137245818,subnetid.null,sbomid3.142,fathersbomid.6,uniqueId.59339.72,productid.137245818,producttypeid.0,partnumber.55150652,erpid.1100176671,discountcategoryid.13,multidiscountcategoryid.13_5933972,desc.-806020936,isquoteleaf.1,isquoteitem.1</t>
  </si>
  <si>
    <t>55150652</t>
  </si>
  <si>
    <t>IHS2-86SA</t>
  </si>
  <si>
    <r>
      <t>HUAWEI IdeaHub S2,IHS2-</t>
    </r>
    <r>
      <rPr>
        <sz val="9"/>
        <color rgb="FFFF0000"/>
        <rFont val="Arial"/>
        <family val="2"/>
      </rPr>
      <t>86</t>
    </r>
    <r>
      <rPr>
        <sz val="9"/>
        <rFont val="Arial"/>
        <family val="2"/>
      </rPr>
      <t>SA,Intelligent Collaboration Device 86-inch infrared screen,Jade white,overseas</t>
    </r>
  </si>
  <si>
    <t>sitecfgid.440377441_366835132,productcfgid.440377441,cfgmodeltypeid.1,productid.137245818,locationid.366835132,productid.137245818,subnetid.null,blank.1,isblank.1</t>
  </si>
  <si>
    <r>
      <t xml:space="preserve">IdeaHub B2 - </t>
    </r>
    <r>
      <rPr>
        <b/>
        <sz val="9"/>
        <color rgb="FFFF0000"/>
        <rFont val="Arial"/>
        <family val="2"/>
      </rPr>
      <t>Last stock</t>
    </r>
  </si>
  <si>
    <t>55150703</t>
  </si>
  <si>
    <t>IHB2-65PU</t>
  </si>
  <si>
    <r>
      <t>HUAWEI IdeaHub B2,IHB2-</t>
    </r>
    <r>
      <rPr>
        <sz val="9"/>
        <color rgb="FFFF0000"/>
        <rFont val="Arial"/>
        <family val="2"/>
      </rPr>
      <t>65</t>
    </r>
    <r>
      <rPr>
        <sz val="9"/>
        <rFont val="Arial"/>
        <family val="2"/>
      </rPr>
      <t>PU,Intelligent Collaboration Device 65-inch infrared screen,Jade white,overseas</t>
    </r>
  </si>
  <si>
    <t>55150704</t>
  </si>
  <si>
    <t>IHB2-75PU</t>
  </si>
  <si>
    <r>
      <t>HUAWEI IdeaHub B2,IHB2-</t>
    </r>
    <r>
      <rPr>
        <sz val="9"/>
        <color rgb="FFFF0000"/>
        <rFont val="Arial"/>
        <family val="2"/>
      </rPr>
      <t>75</t>
    </r>
    <r>
      <rPr>
        <sz val="9"/>
        <rFont val="Arial"/>
        <family val="2"/>
      </rPr>
      <t>PU,Intelligent Collaboration Device 75-inch infrared screen,Jade white,overseas</t>
    </r>
  </si>
  <si>
    <t>IdeaHub B3</t>
  </si>
  <si>
    <t>55150937</t>
  </si>
  <si>
    <t>IHB3-65SA</t>
  </si>
  <si>
    <r>
      <t xml:space="preserve">HUAWEI IdeaHub B3,IHB3-65SA,Intelligent Collaboration Device </t>
    </r>
    <r>
      <rPr>
        <sz val="9"/>
        <color rgb="FFFF0000"/>
        <rFont val="Arial"/>
        <family val="2"/>
      </rPr>
      <t>65</t>
    </r>
    <r>
      <rPr>
        <sz val="9"/>
        <rFont val="Arial"/>
        <family val="2"/>
      </rPr>
      <t>-inch infrared screen,Jade white,overseas</t>
    </r>
  </si>
  <si>
    <t>55150938</t>
  </si>
  <si>
    <t>IHB3-75SA</t>
  </si>
  <si>
    <r>
      <t xml:space="preserve">HUAWEI IdeaHub B3,IHB3-75SA,Intelligent Collaboration Device </t>
    </r>
    <r>
      <rPr>
        <sz val="9"/>
        <color rgb="FFFF0000"/>
        <rFont val="Arial"/>
        <family val="2"/>
      </rPr>
      <t>75</t>
    </r>
    <r>
      <rPr>
        <sz val="9"/>
        <rFont val="Arial"/>
        <family val="2"/>
      </rPr>
      <t>-inch infrared screen,Jade white,overseas</t>
    </r>
  </si>
  <si>
    <t>55150939</t>
  </si>
  <si>
    <t>IHB3-86SA</t>
  </si>
  <si>
    <r>
      <t xml:space="preserve">HUAWEI IdeaHub B3,IHB3-86SA,Intelligent Collaboration Device </t>
    </r>
    <r>
      <rPr>
        <sz val="9"/>
        <color rgb="FFFF0000"/>
        <rFont val="Arial"/>
        <family val="2"/>
      </rPr>
      <t>86</t>
    </r>
    <r>
      <rPr>
        <sz val="9"/>
        <rFont val="Arial"/>
        <family val="2"/>
      </rPr>
      <t>-inch infrared screen,Jade white,overseas</t>
    </r>
  </si>
  <si>
    <t>sitecfgid.440377437_366835132,productcfgid.440377437,cfgmodeltypeid.1,productid.137245834,locationid.366835132,</t>
  </si>
  <si>
    <t>IdeaHub Peripherals</t>
  </si>
  <si>
    <t>sitecfgid.440377437_366835132,productcfgid.440377437,cfgmodeltypeid.1,productid.137245834,locationid.366835132,productid.137245834,subnetid.null,equipExtId.2</t>
  </si>
  <si>
    <t>3</t>
  </si>
  <si>
    <t>Fittings</t>
  </si>
  <si>
    <t>sitecfgid.440377437_366835132,productcfgid.440377437,cfgmodeltypeid.1,productid.137245834,locationid.366835132,productid.137245834,subnetid.null,sbomid2.2,fathersbomid.0,null</t>
  </si>
  <si>
    <t>3.1</t>
  </si>
  <si>
    <t>Smart Collaboration Endpoint Accessories</t>
  </si>
  <si>
    <t>sitecfgid.440377437_366835132,productcfgid.440377437,cfgmodeltypeid.1,productid.137245834,locationid.366835132,productid.137245834,subnetid.null,sbomid3.3,fathersbomid.2,uniqueId.741.04,productid.137245834,producttypeid.0,partnumber.21155908,erpid.1100174301,discountcategoryid.14,multidiscountcategoryid.14_7410400000000001,desc.-1883942959,isquoteleaf.1,isquoteitem.1</t>
  </si>
  <si>
    <t>21155908</t>
  </si>
  <si>
    <t>WB1M0IDEAHUB07</t>
  </si>
  <si>
    <t>HUAWEI Ideahub White Rolling Stand II (65/75/86 inches)</t>
  </si>
  <si>
    <t>sitecfgid.440377437_366835132,productcfgid.440377437,cfgmodeltypeid.1,productid.137245834,locationid.366835132,productid.137245834,subnetid.null,sbomid3.23,fathersbomid.2,uniqueId.116.3056,productid.137245834,producttypeid.0,partnumber.21156005,erpid.1100290721,discountcategoryid.14,multidiscountcategoryid.14_1163056,desc.-1507441579,isquoteleaf.1,isquoteitem.1</t>
  </si>
  <si>
    <t>21156005</t>
  </si>
  <si>
    <t>WB1M0BRACKET01</t>
  </si>
  <si>
    <t>Wall Mount Bracket</t>
  </si>
  <si>
    <t>ICD OPS i5 D</t>
  </si>
  <si>
    <t>sitecfgid.440377437_366835132,productcfgid.440377437,cfgmodeltypeid.1,productid.137245834,locationid.366835132,productid.137245834,subnetid.null,sbomid3.5,fathersbomid.2,uniqueId.2383.26,productid.137245834,producttypeid.0,partnumber.06190001,erpid.1100114751,discountcategoryid.14,multidiscountcategoryid.14_238326,desc.-992618811,isquoteleaf.1,isquoteitem.1</t>
  </si>
  <si>
    <t>NEW</t>
  </si>
  <si>
    <t>06190037</t>
  </si>
  <si>
    <r>
      <t>OPS,</t>
    </r>
    <r>
      <rPr>
        <sz val="9"/>
        <color rgb="FFFF0000"/>
        <rFont val="Arial"/>
        <family val="2"/>
      </rPr>
      <t>I5</t>
    </r>
    <r>
      <rPr>
        <sz val="9"/>
        <rFont val="Arial"/>
        <family val="2"/>
      </rPr>
      <t>-12400,DDR4 8GB,128GB SSD,Windows11 IOT Enterprise SAC,195mm,180mm,30mm</t>
    </r>
  </si>
  <si>
    <t>ICD OPS i7 D</t>
  </si>
  <si>
    <t>sitecfgid.440377437_366835132,productcfgid.440377437,cfgmodeltypeid.1,productid.137245834,locationid.366835132,productid.137245834,subnetid.null,sbomid3.6,fathersbomid.2,uniqueId.3874.76,productid.137245834,producttypeid.0,partnumber.06190002,erpid.1100114752,discountcategoryid.14,multidiscountcategoryid.14_387476,desc.-702082221,isquoteleaf.1,isquoteitem.1</t>
  </si>
  <si>
    <t>06190011</t>
  </si>
  <si>
    <r>
      <t>OPS,</t>
    </r>
    <r>
      <rPr>
        <sz val="9"/>
        <color rgb="FFFF0000"/>
        <rFont val="Arial"/>
        <family val="2"/>
      </rPr>
      <t>I7</t>
    </r>
    <r>
      <rPr>
        <sz val="9"/>
        <rFont val="Arial"/>
        <family val="2"/>
      </rPr>
      <t>-10700,DDR4 16GB,512GB SSD,Windows10 IOT Enterprise SAC,195mm,180mm,30mm</t>
    </r>
  </si>
  <si>
    <t>sitecfgid.440377437_366835132,productcfgid.440377437,cfgmodeltypeid.1,productid.137245834,locationid.366835132,productid.137245834,subnetid.null,blank.1,isblank.1</t>
  </si>
  <si>
    <t>sitecfgid.440377440_366835132,productcfgid.440377440,cfgmodeltypeid.1,productid.135282862,locationid.366835132,</t>
  </si>
  <si>
    <t>IdeaShare Key(Type-C)</t>
  </si>
  <si>
    <t>sitecfgid.440377440_366835132,productcfgid.440377440,cfgmodeltypeid.1,productid.135282862,locationid.366835132,productid.135282862,subnetid.null,equipExtId.2</t>
  </si>
  <si>
    <t>4</t>
  </si>
  <si>
    <t>sitecfgid.440377440_366835132,productcfgid.440377440,cfgmodeltypeid.1,productid.135282862,locationid.366835132,productid.135282862,subnetid.null,sbomid2.2,fathersbomid.0,null</t>
  </si>
  <si>
    <t>4.1</t>
  </si>
  <si>
    <t>sitecfgid.440377440_366835132,productcfgid.440377440,cfgmodeltypeid.1,productid.135282862,locationid.366835132,productid.135282862,subnetid.null,sbomid3.22,fathersbomid.2,uniqueId.1092.72,productid.135282862,producttypeid.0,partnumber.02170477,erpid.1100288728,discountcategoryid.13,multidiscountcategoryid.13_109272,desc.-194260665,isquoteleaf.1,isquoteitem.1</t>
  </si>
  <si>
    <t>02170477</t>
  </si>
  <si>
    <t>HWA-01</t>
  </si>
  <si>
    <t>Ideashare Key(Type C)</t>
  </si>
  <si>
    <t>Recommended</t>
  </si>
  <si>
    <t>sitecfgid.440377440_366835132,productcfgid.440377440,cfgmodeltypeid.1,productid.135282862,locationid.366835132,productid.135282862,subnetid.null,blank.1,isblank.1</t>
  </si>
  <si>
    <t>sitecfgid.440377439_366835132,productcfgid.440377439,cfgmodeltypeid.1,productid.134925412,locationid.366835132,</t>
  </si>
  <si>
    <t>IdeaHub Controller</t>
  </si>
  <si>
    <t>sitecfgid.440377439_366835132,productcfgid.440377439,cfgmodeltypeid.1,productid.134925412,locationid.366835132,productid.134925412,subnetid.null,equipExtId.2</t>
  </si>
  <si>
    <t>5</t>
  </si>
  <si>
    <t>sitecfgid.440377439_366835132,productcfgid.440377439,cfgmodeltypeid.1,productid.134925412,locationid.366835132,productid.134925412,subnetid.null,sbomid2.2,fathersbomid.0,null</t>
  </si>
  <si>
    <t>5.1</t>
  </si>
  <si>
    <t>sitecfgid.440377439_366835132,productcfgid.440377439,cfgmodeltypeid.1,productid.134925412,locationid.366835132,productid.134925412,subnetid.null,sbomid3.9,fathersbomid.2,uniqueId.56.52,productid.134925412,producttypeid.0,partnumber.23080128,erpid.1100067990,discountcategoryid.14,multidiscountcategoryid.14_5652,desc.-1360643124,isquoteleaf.1,isquoteitem.1</t>
  </si>
  <si>
    <t>23080128</t>
  </si>
  <si>
    <t>IHC</t>
  </si>
  <si>
    <t>Digital Conference System Components,IHC,IdeaHub Controller</t>
  </si>
  <si>
    <t>Optional</t>
  </si>
  <si>
    <t>CloudLink Mic 500</t>
  </si>
  <si>
    <t>Delivery-attached parts</t>
  </si>
  <si>
    <t>02314QGT</t>
  </si>
  <si>
    <t>HUAWEI Mic 500</t>
  </si>
  <si>
    <t>HUAWEI Mic 500, Microphone Array</t>
  </si>
  <si>
    <t>Huawei IdeaHub B2/B3/S2 come standard with a one year RFR warranty. For additional warranty/support see Extended support options below</t>
  </si>
  <si>
    <t>RFR stands for Return For Replace, 30BD-S stands for 30 business day shipment from Huawei</t>
  </si>
  <si>
    <t>To add an additional 12 months, select Qty 1; for additional 24 months, select Qty 2</t>
  </si>
  <si>
    <t>8813024369-055</t>
  </si>
  <si>
    <t>8813024369-055-12</t>
  </si>
  <si>
    <r>
      <t xml:space="preserve">HUAWEI IdeaHub </t>
    </r>
    <r>
      <rPr>
        <sz val="9"/>
        <color rgb="FFFF0000"/>
        <rFont val="Arial"/>
        <family val="2"/>
      </rPr>
      <t>Board 2/Pro/EDU 75/86 &amp; B2 65</t>
    </r>
    <r>
      <rPr>
        <sz val="9"/>
        <rFont val="Arial"/>
        <family val="2"/>
      </rPr>
      <t>_</t>
    </r>
    <r>
      <rPr>
        <sz val="9"/>
        <color rgb="FFFF0000"/>
        <rFont val="Arial"/>
        <family val="2"/>
      </rPr>
      <t>RFR 30BD-S</t>
    </r>
    <r>
      <rPr>
        <sz val="9"/>
        <rFont val="Arial"/>
        <family val="2"/>
      </rPr>
      <t>_12Months_Per Hardware Maintenance card</t>
    </r>
  </si>
  <si>
    <t>8813024369-056</t>
  </si>
  <si>
    <t>8813024369-056-12</t>
  </si>
  <si>
    <r>
      <t xml:space="preserve">HUAWEI IdeaHub </t>
    </r>
    <r>
      <rPr>
        <sz val="9"/>
        <color rgb="FFFF0000"/>
        <rFont val="Arial"/>
        <family val="2"/>
      </rPr>
      <t>B2/B3 75/86</t>
    </r>
    <r>
      <rPr>
        <sz val="9"/>
        <rFont val="Arial"/>
        <family val="2"/>
      </rPr>
      <t xml:space="preserve">_ </t>
    </r>
    <r>
      <rPr>
        <sz val="9"/>
        <color rgb="FFFF0000"/>
        <rFont val="Arial"/>
        <family val="2"/>
      </rPr>
      <t>RFR 30BD-S</t>
    </r>
    <r>
      <rPr>
        <sz val="9"/>
        <rFont val="Arial"/>
        <family val="2"/>
      </rPr>
      <t>_12Months_Per Hardware Maintenance card</t>
    </r>
  </si>
  <si>
    <t>8813024369-057</t>
  </si>
  <si>
    <t>8813024369-057-12</t>
  </si>
  <si>
    <r>
      <t xml:space="preserve">HUAWEI IdeaHub </t>
    </r>
    <r>
      <rPr>
        <sz val="9"/>
        <color rgb="FFFF0000"/>
        <rFont val="Arial"/>
        <family val="2"/>
      </rPr>
      <t>Pro/S/S2 65</t>
    </r>
    <r>
      <rPr>
        <sz val="9"/>
        <rFont val="Arial"/>
        <family val="2"/>
      </rPr>
      <t>_</t>
    </r>
    <r>
      <rPr>
        <sz val="9"/>
        <color rgb="FFFF0000"/>
        <rFont val="Arial"/>
        <family val="2"/>
      </rPr>
      <t>RFR 30BD-S</t>
    </r>
    <r>
      <rPr>
        <sz val="9"/>
        <rFont val="Arial"/>
        <family val="2"/>
      </rPr>
      <t>_12Months_Per Hardware Maintenance card</t>
    </r>
  </si>
  <si>
    <t>8813024369-058</t>
  </si>
  <si>
    <t>8813024369-058-12</t>
  </si>
  <si>
    <r>
      <t xml:space="preserve">HUAWEI IdeaHub </t>
    </r>
    <r>
      <rPr>
        <sz val="9"/>
        <color rgb="FFFF0000"/>
        <rFont val="Arial"/>
        <family val="2"/>
      </rPr>
      <t>Pro/S/S2 75/86</t>
    </r>
    <r>
      <rPr>
        <sz val="9"/>
        <rFont val="Arial"/>
        <family val="2"/>
      </rPr>
      <t>_</t>
    </r>
    <r>
      <rPr>
        <sz val="9"/>
        <color rgb="FFFF0000"/>
        <rFont val="Arial"/>
        <family val="2"/>
      </rPr>
      <t>RFR 30BD-S</t>
    </r>
    <r>
      <rPr>
        <sz val="9"/>
        <rFont val="Arial"/>
        <family val="2"/>
      </rPr>
      <t>_12Months_Per Hardware Maintenance card</t>
    </r>
  </si>
  <si>
    <t>8813024369-059</t>
  </si>
  <si>
    <t>8813024369-059-12</t>
  </si>
  <si>
    <r>
      <t>Intelligent Collaboration_</t>
    </r>
    <r>
      <rPr>
        <sz val="9"/>
        <color rgb="FFFF0000"/>
        <rFont val="Arial"/>
        <family val="2"/>
      </rPr>
      <t>OPS I5/I7</t>
    </r>
    <r>
      <rPr>
        <sz val="9"/>
        <rFont val="Arial"/>
        <family val="2"/>
      </rPr>
      <t>_</t>
    </r>
    <r>
      <rPr>
        <sz val="9"/>
        <color rgb="FFFF0000"/>
        <rFont val="Arial"/>
        <family val="2"/>
      </rPr>
      <t>RFR 30BD-S</t>
    </r>
    <r>
      <rPr>
        <sz val="9"/>
        <rFont val="Arial"/>
        <family val="2"/>
      </rPr>
      <t>_12Months_Per Hardware Maintenance card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</si>
</sst>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1"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nul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name val="null"/>
    </font>
    <font>
      <b/>
      <sz val="9"/>
      <color rgb="FFFF0000"/>
      <name val="null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10" fontId="0" fillId="0" borderId="0" xfId="0" applyNumberFormat="1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3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0" borderId="2" xfId="0" applyBorder="1" applyProtection="1">
      <protection locked="0"/>
    </xf>
    <xf numFmtId="14" fontId="0" fillId="0" borderId="0" xfId="0" applyNumberFormat="1" applyAlignment="1">
      <alignment horizontal="left" vertical="top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40" fontId="5" fillId="0" borderId="5" xfId="0" applyNumberFormat="1" applyFont="1" applyBorder="1" applyAlignment="1" applyProtection="1">
      <alignment vertical="center" shrinkToFit="1"/>
      <protection locked="0"/>
    </xf>
    <xf numFmtId="40" fontId="5" fillId="0" borderId="6" xfId="0" applyNumberFormat="1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5" fillId="6" borderId="4" xfId="0" applyNumberFormat="1" applyFont="1" applyFill="1" applyBorder="1" applyAlignment="1" applyProtection="1">
      <alignment horizontal="left" vertical="center"/>
      <protection locked="0"/>
    </xf>
    <xf numFmtId="49" fontId="5" fillId="6" borderId="5" xfId="0" applyNumberFormat="1" applyFont="1" applyFill="1" applyBorder="1" applyAlignment="1" applyProtection="1">
      <alignment horizontal="left" vertical="center"/>
      <protection locked="0"/>
    </xf>
    <xf numFmtId="0" fontId="5" fillId="6" borderId="5" xfId="0" applyFont="1" applyFill="1" applyBorder="1" applyAlignment="1" applyProtection="1">
      <alignment horizontal="left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164" fontId="5" fillId="6" borderId="5" xfId="0" applyNumberFormat="1" applyFont="1" applyFill="1" applyBorder="1" applyAlignment="1" applyProtection="1">
      <alignment horizontal="center" vertical="center"/>
      <protection locked="0"/>
    </xf>
    <xf numFmtId="40" fontId="5" fillId="6" borderId="5" xfId="0" applyNumberFormat="1" applyFont="1" applyFill="1" applyBorder="1" applyAlignment="1" applyProtection="1">
      <alignment vertical="center" shrinkToFit="1"/>
      <protection locked="0"/>
    </xf>
    <xf numFmtId="40" fontId="5" fillId="6" borderId="6" xfId="0" applyNumberFormat="1" applyFont="1" applyFill="1" applyBorder="1" applyAlignment="1" applyProtection="1">
      <alignment vertical="center" shrinkToFit="1"/>
      <protection locked="0"/>
    </xf>
    <xf numFmtId="49" fontId="5" fillId="7" borderId="4" xfId="0" applyNumberFormat="1" applyFont="1" applyFill="1" applyBorder="1" applyAlignment="1" applyProtection="1">
      <alignment horizontal="left" vertical="center"/>
      <protection locked="0"/>
    </xf>
    <xf numFmtId="49" fontId="5" fillId="7" borderId="5" xfId="0" applyNumberFormat="1" applyFont="1" applyFill="1" applyBorder="1" applyAlignment="1" applyProtection="1">
      <alignment horizontal="left" vertical="center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164" fontId="5" fillId="7" borderId="5" xfId="0" applyNumberFormat="1" applyFont="1" applyFill="1" applyBorder="1" applyAlignment="1" applyProtection="1">
      <alignment horizontal="center" vertical="center"/>
      <protection locked="0"/>
    </xf>
    <xf numFmtId="40" fontId="5" fillId="7" borderId="5" xfId="0" applyNumberFormat="1" applyFont="1" applyFill="1" applyBorder="1" applyAlignment="1" applyProtection="1">
      <alignment vertical="center" shrinkToFit="1"/>
      <protection locked="0"/>
    </xf>
    <xf numFmtId="40" fontId="5" fillId="7" borderId="6" xfId="0" applyNumberFormat="1" applyFont="1" applyFill="1" applyBorder="1" applyAlignment="1" applyProtection="1">
      <alignment vertical="center" shrinkToFit="1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40" fontId="4" fillId="0" borderId="5" xfId="0" applyNumberFormat="1" applyFont="1" applyBorder="1" applyAlignment="1" applyProtection="1">
      <alignment vertical="center" shrinkToFit="1"/>
      <protection locked="0"/>
    </xf>
    <xf numFmtId="40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49" fontId="4" fillId="5" borderId="5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 textRotation="90" wrapText="1"/>
    </xf>
    <xf numFmtId="49" fontId="4" fillId="4" borderId="5" xfId="0" quotePrefix="1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horizontal="left" vertical="center"/>
      <protection locked="0"/>
    </xf>
    <xf numFmtId="49" fontId="0" fillId="5" borderId="1" xfId="0" applyNumberForma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40" fontId="4" fillId="0" borderId="10" xfId="0" applyNumberFormat="1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64" fontId="4" fillId="0" borderId="12" xfId="0" applyNumberFormat="1" applyFont="1" applyBorder="1" applyAlignment="1" applyProtection="1">
      <alignment horizontal="center" vertical="center"/>
      <protection locked="0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40" fontId="4" fillId="0" borderId="14" xfId="0" applyNumberFormat="1" applyFont="1" applyBorder="1" applyAlignment="1" applyProtection="1">
      <alignment vertical="center" shrinkToFit="1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40" fontId="4" fillId="0" borderId="0" xfId="0" applyNumberFormat="1" applyFont="1" applyAlignment="1" applyProtection="1">
      <alignment vertical="center" shrinkToFit="1"/>
      <protection locked="0"/>
    </xf>
    <xf numFmtId="40" fontId="4" fillId="0" borderId="16" xfId="0" applyNumberFormat="1" applyFont="1" applyBorder="1" applyAlignment="1" applyProtection="1">
      <alignment vertical="center" shrinkToFit="1"/>
      <protection locked="0"/>
    </xf>
    <xf numFmtId="49" fontId="4" fillId="0" borderId="9" xfId="0" applyNumberFormat="1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164" fontId="4" fillId="0" borderId="18" xfId="0" applyNumberFormat="1" applyFont="1" applyBorder="1" applyAlignment="1" applyProtection="1">
      <alignment horizontal="center" vertical="center"/>
      <protection locked="0"/>
    </xf>
    <xf numFmtId="40" fontId="4" fillId="0" borderId="19" xfId="0" applyNumberFormat="1" applyFont="1" applyBorder="1" applyAlignment="1" applyProtection="1">
      <alignment vertical="center" shrinkToFit="1"/>
      <protection locked="0"/>
    </xf>
    <xf numFmtId="40" fontId="4" fillId="0" borderId="20" xfId="0" applyNumberFormat="1" applyFont="1" applyBorder="1" applyAlignment="1" applyProtection="1">
      <alignment vertical="center" shrinkToFit="1"/>
      <protection locked="0"/>
    </xf>
    <xf numFmtId="49" fontId="4" fillId="0" borderId="21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164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7" xfId="0" applyFont="1" applyBorder="1" applyAlignment="1">
      <alignment horizontal="center" vertical="center" textRotation="90" wrapText="1"/>
    </xf>
    <xf numFmtId="49" fontId="5" fillId="6" borderId="5" xfId="0" applyNumberFormat="1" applyFont="1" applyFill="1" applyBorder="1" applyAlignment="1" applyProtection="1">
      <alignment horizontal="left" vertical="center"/>
      <protection locked="0"/>
    </xf>
    <xf numFmtId="0" fontId="5" fillId="6" borderId="5" xfId="0" applyFont="1" applyFill="1" applyBorder="1" applyAlignment="1" applyProtection="1">
      <alignment horizontal="left" vertical="center" wrapText="1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49" fontId="5" fillId="7" borderId="5" xfId="0" applyNumberFormat="1" applyFont="1" applyFill="1" applyBorder="1" applyAlignment="1" applyProtection="1">
      <alignment horizontal="left" vertical="center"/>
      <protection locked="0"/>
    </xf>
    <xf numFmtId="0" fontId="5" fillId="7" borderId="5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5" fillId="7" borderId="15" xfId="0" applyFont="1" applyFill="1" applyBorder="1" applyAlignment="1" applyProtection="1">
      <alignment horizontal="left" vertical="center" wrapText="1"/>
      <protection locked="0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n.wikipedia.org/wiki/HUAWEI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45774</xdr:colOff>
      <xdr:row>1</xdr:row>
      <xdr:rowOff>105569</xdr:rowOff>
    </xdr:from>
    <xdr:to>
      <xdr:col>3</xdr:col>
      <xdr:colOff>189460</xdr:colOff>
      <xdr:row>4</xdr:row>
      <xdr:rowOff>18789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95D826-A6D5-43F6-9596-DFBE1D7C8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49" y="105569"/>
          <a:ext cx="962836" cy="398995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276224</xdr:colOff>
      <xdr:row>3</xdr:row>
      <xdr:rowOff>67733</xdr:rowOff>
    </xdr:from>
    <xdr:to>
      <xdr:col>10</xdr:col>
      <xdr:colOff>1509</xdr:colOff>
      <xdr:row>6</xdr:row>
      <xdr:rowOff>96751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205FF7-9E87-4C37-A95A-F6C974BE2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10620374" y="391583"/>
          <a:ext cx="515860" cy="5147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ustekltd-my.sharepoint.com/personal/hendrikusv_mustek_co_za/Documents/Documents/Huawei%20Info/Pricelists/IdeaHub/IdeaHub%20pricing%20Master%2020%20May%202025.xlsx" TargetMode="External"/><Relationship Id="rId1" Type="http://schemas.openxmlformats.org/officeDocument/2006/relationships/externalLinkPath" Target="IdeaHub%20pricing%20Master%2020%20Ma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"/>
      <sheetName val="Calculations"/>
      <sheetName val="EPICOR"/>
      <sheetName val="SCT"/>
      <sheetName val="Huawei"/>
      <sheetName val="Sheet1"/>
      <sheetName val="Feb 2025"/>
    </sheetNames>
    <sheetDataSet>
      <sheetData sheetId="0"/>
      <sheetData sheetId="1">
        <row r="23">
          <cell r="F23">
            <v>59917</v>
          </cell>
        </row>
        <row r="24">
          <cell r="F24">
            <v>79311</v>
          </cell>
        </row>
        <row r="25">
          <cell r="F25">
            <v>112635</v>
          </cell>
        </row>
      </sheetData>
      <sheetData sheetId="2"/>
      <sheetData sheetId="3"/>
      <sheetData sheetId="4"/>
      <sheetData sheetId="5">
        <row r="1">
          <cell r="A1" t="str">
            <v>BOM</v>
          </cell>
          <cell r="B1" t="str">
            <v>Model name</v>
          </cell>
          <cell r="C1" t="str">
            <v>Descriptions</v>
          </cell>
          <cell r="D1" t="str">
            <v>Distribution gold purchase Price（USD）</v>
          </cell>
          <cell r="E1" t="str">
            <v>Distribution gold purchase Price（ZAR）</v>
          </cell>
          <cell r="F1" t="str">
            <v>Elite partner purchase Price（ZAR）</v>
          </cell>
          <cell r="G1" t="str">
            <v xml:space="preserve"> End-user price（ZAR） </v>
          </cell>
          <cell r="H1" t="str">
            <v>Qty in stock</v>
          </cell>
          <cell r="I1" t="str">
            <v>Cost Price</v>
          </cell>
          <cell r="J1" t="str">
            <v>GP</v>
          </cell>
          <cell r="K1" t="str">
            <v>GP %</v>
          </cell>
          <cell r="L1" t="str">
            <v>Current Pricelist</v>
          </cell>
          <cell r="M1" t="str">
            <v>Elite partner purchase Price（ZAR）</v>
          </cell>
        </row>
        <row r="3">
          <cell r="A3" t="str">
            <v>55150703</v>
          </cell>
          <cell r="B3" t="str">
            <v>ideahub B2 65inch</v>
          </cell>
          <cell r="C3" t="str">
            <v>HUAWEI IdeaHub B2,IHB2-65PU,Intelligent Collaboration Device 65-inch infrared screen,Jade white,overseas</v>
          </cell>
          <cell r="D3">
            <v>1837.7</v>
          </cell>
          <cell r="E3">
            <v>33682.440645773982</v>
          </cell>
          <cell r="F3">
            <v>43634.07</v>
          </cell>
          <cell r="G3">
            <v>52360.89</v>
          </cell>
          <cell r="H3">
            <v>57</v>
          </cell>
          <cell r="I3">
            <v>38307.879999999997</v>
          </cell>
          <cell r="J3">
            <v>5326.1900000000023</v>
          </cell>
          <cell r="K3">
            <v>0.1220649368715777</v>
          </cell>
          <cell r="L3">
            <v>50981.777065527072</v>
          </cell>
          <cell r="M3">
            <v>43634.07</v>
          </cell>
        </row>
        <row r="4">
          <cell r="A4" t="str">
            <v>55150704</v>
          </cell>
          <cell r="B4" t="str">
            <v>ideahub B2 75inch</v>
          </cell>
          <cell r="C4" t="str">
            <v>HUAWEI IdeaHub B2,IHB2-75PU,Intelligent Collaboration Device 75-inch infrared screen,Jade white,overseas</v>
          </cell>
          <cell r="D4">
            <v>2507</v>
          </cell>
          <cell r="E4">
            <v>45949.762583095922</v>
          </cell>
          <cell r="F4">
            <v>59525.83</v>
          </cell>
          <cell r="G4">
            <v>71430.990000000005</v>
          </cell>
          <cell r="H4">
            <v>16</v>
          </cell>
          <cell r="I4">
            <v>58901.87</v>
          </cell>
          <cell r="J4">
            <v>623.95999999999913</v>
          </cell>
          <cell r="K4">
            <v>1.0482172193147061E-2</v>
          </cell>
          <cell r="L4">
            <v>69549.608262108275</v>
          </cell>
          <cell r="M4">
            <v>59525.83</v>
          </cell>
        </row>
        <row r="5">
          <cell r="A5" t="str">
            <v>55150705</v>
          </cell>
          <cell r="B5" t="str">
            <v>ideahub B2 86inch</v>
          </cell>
          <cell r="C5" t="str">
            <v>HUAWEI IdeaHub B2,IHB2-86PU,Intelligent Collaboration Device 86-inch infrared screen,Jade white,overseas</v>
          </cell>
          <cell r="D5">
            <v>3427</v>
          </cell>
          <cell r="E5">
            <v>62812.060778727449</v>
          </cell>
          <cell r="F5">
            <v>81370.17</v>
          </cell>
          <cell r="G5">
            <v>97644.2</v>
          </cell>
          <cell r="H5">
            <v>0</v>
          </cell>
          <cell r="I5">
            <v>62812.060778727449</v>
          </cell>
          <cell r="J5">
            <v>18558.109221272549</v>
          </cell>
          <cell r="K5">
            <v>0.22807017880474564</v>
          </cell>
          <cell r="M5">
            <v>81370.17</v>
          </cell>
        </row>
        <row r="6">
          <cell r="A6" t="str">
            <v>55150937</v>
          </cell>
          <cell r="B6" t="str">
            <v>ideahub B3 65inch</v>
          </cell>
          <cell r="C6" t="str">
            <v>HUAWEI IdeaHub B3,IHB3-65SA,Intelligent Collaboration Device 65-inch infrared screen,Jade white,overseas</v>
          </cell>
          <cell r="D6">
            <v>2067</v>
          </cell>
          <cell r="E6">
            <v>37885.18518518519</v>
          </cell>
          <cell r="F6">
            <v>49078.54</v>
          </cell>
          <cell r="G6">
            <v>58894.239999999998</v>
          </cell>
          <cell r="H6">
            <v>0</v>
          </cell>
          <cell r="I6">
            <v>37885.18518518519</v>
          </cell>
          <cell r="J6">
            <v>11193.354814814811</v>
          </cell>
          <cell r="K6">
            <v>0.22807024852032703</v>
          </cell>
          <cell r="L6">
            <v>55832</v>
          </cell>
          <cell r="M6">
            <v>49078.54</v>
          </cell>
        </row>
        <row r="7">
          <cell r="A7" t="str">
            <v>55150938</v>
          </cell>
          <cell r="B7" t="str">
            <v>ideahub B3 75inch</v>
          </cell>
          <cell r="C7" t="str">
            <v>HUAWEI IdeaHub B3,IHB3-75SA,Intelligent Collaboration Device 75-inch infrared screen,Jade white,overseas</v>
          </cell>
          <cell r="D7">
            <v>2737</v>
          </cell>
          <cell r="E7">
            <v>50165.337132003799</v>
          </cell>
          <cell r="F7">
            <v>64986.91</v>
          </cell>
          <cell r="G7">
            <v>77984.3</v>
          </cell>
          <cell r="H7">
            <v>0</v>
          </cell>
          <cell r="I7">
            <v>50165.337132003799</v>
          </cell>
          <cell r="J7">
            <v>14821.572867996205</v>
          </cell>
          <cell r="K7">
            <v>0.22807012778413691</v>
          </cell>
          <cell r="L7">
            <v>73904</v>
          </cell>
          <cell r="M7">
            <v>64986.91</v>
          </cell>
        </row>
        <row r="8">
          <cell r="A8" t="str">
            <v>55150939</v>
          </cell>
          <cell r="B8" t="str">
            <v>ideahub B3 86inch</v>
          </cell>
          <cell r="C8" t="str">
            <v>HUAWEI IdeaHub B3,IHB3-86SA,Intelligent Collaboration Device 86-inch infrared screen,Jade white,overseas</v>
          </cell>
          <cell r="D8">
            <v>3903</v>
          </cell>
          <cell r="E8">
            <v>71536.467236467244</v>
          </cell>
          <cell r="F8">
            <v>92672.24</v>
          </cell>
          <cell r="G8">
            <v>111206.69</v>
          </cell>
          <cell r="H8">
            <v>0</v>
          </cell>
          <cell r="I8">
            <v>71536.467236467244</v>
          </cell>
          <cell r="J8">
            <v>21135.772763532761</v>
          </cell>
          <cell r="K8">
            <v>0.22807016171760561</v>
          </cell>
          <cell r="L8">
            <v>104956</v>
          </cell>
          <cell r="M8">
            <v>92672.24</v>
          </cell>
        </row>
        <row r="9">
          <cell r="A9" t="str">
            <v>55150650</v>
          </cell>
          <cell r="B9" t="str">
            <v>ideahub S2 65inch</v>
          </cell>
          <cell r="C9" t="str">
            <v>HUAWEI IdeaHub S2,IHS2-65SA,Intelligent Collaboration Device 65-inch infrared screen,Jade white,overseas</v>
          </cell>
          <cell r="D9">
            <v>2398</v>
          </cell>
          <cell r="E9">
            <v>43951.946818613484</v>
          </cell>
          <cell r="F9">
            <v>54462.19</v>
          </cell>
          <cell r="G9">
            <v>68077.740000000005</v>
          </cell>
          <cell r="H9">
            <v>10</v>
          </cell>
          <cell r="I9">
            <v>46756.12</v>
          </cell>
          <cell r="J9">
            <v>7706.07</v>
          </cell>
          <cell r="K9">
            <v>0.14149394286201122</v>
          </cell>
          <cell r="L9">
            <v>66525.712250712255</v>
          </cell>
          <cell r="M9">
            <v>54462.19</v>
          </cell>
        </row>
        <row r="10">
          <cell r="A10" t="str">
            <v>55150651</v>
          </cell>
          <cell r="B10" t="str">
            <v>ideahub S2 75inch</v>
          </cell>
          <cell r="C10" t="str">
            <v>HUAWEI IdeaHub S2,IHS2-75SA,Intelligent Collaboration Device 75-inch infrared screen,Jade white,overseas</v>
          </cell>
          <cell r="D10">
            <v>3278</v>
          </cell>
          <cell r="E10">
            <v>60081.101614434949</v>
          </cell>
          <cell r="F10">
            <v>74448.320000000007</v>
          </cell>
          <cell r="G10">
            <v>93060.4</v>
          </cell>
          <cell r="H10">
            <v>14</v>
          </cell>
          <cell r="I10">
            <v>58469.55</v>
          </cell>
          <cell r="J10">
            <v>15978.770000000004</v>
          </cell>
          <cell r="K10">
            <v>0.21462902050711155</v>
          </cell>
          <cell r="L10">
            <v>90938.817663817666</v>
          </cell>
          <cell r="M10">
            <v>74448.320000000007</v>
          </cell>
        </row>
        <row r="11">
          <cell r="A11" t="str">
            <v>55150652</v>
          </cell>
          <cell r="B11" t="str">
            <v>ideahub S2 86inch</v>
          </cell>
          <cell r="C11" t="str">
            <v>HUAWEI IdeaHub S2,IHS2-86SA,Intelligent Collaboration Device 86-inch infrared screen,Jade white,overseas</v>
          </cell>
          <cell r="D11">
            <v>4378</v>
          </cell>
          <cell r="E11">
            <v>80242.545109211773</v>
          </cell>
          <cell r="F11">
            <v>103950.57</v>
          </cell>
          <cell r="G11">
            <v>129938.21</v>
          </cell>
          <cell r="H11">
            <v>19</v>
          </cell>
          <cell r="I11">
            <v>88147.18</v>
          </cell>
          <cell r="J11">
            <v>15803.390000000014</v>
          </cell>
          <cell r="K11">
            <v>0.15202793019797786</v>
          </cell>
          <cell r="L11">
            <v>121455.19943019944</v>
          </cell>
          <cell r="M11">
            <v>103950.57</v>
          </cell>
        </row>
        <row r="12">
          <cell r="A12" t="str">
            <v>21155908</v>
          </cell>
          <cell r="B12" t="str">
            <v>White rolling stand</v>
          </cell>
          <cell r="C12" t="str">
            <v>HUAWEI Ideahub White Rolling Stand II (65/75/86 inches)</v>
          </cell>
          <cell r="D12">
            <v>219.12</v>
          </cell>
          <cell r="E12">
            <v>4016.1595441595446</v>
          </cell>
          <cell r="F12">
            <v>5202.75</v>
          </cell>
          <cell r="G12">
            <v>6503.44</v>
          </cell>
          <cell r="H12">
            <v>68</v>
          </cell>
          <cell r="I12">
            <v>4419.53</v>
          </cell>
          <cell r="J12">
            <v>783.22000000000025</v>
          </cell>
          <cell r="K12">
            <v>0.15053961847100097</v>
          </cell>
          <cell r="L12">
            <v>5598.95</v>
          </cell>
          <cell r="M12">
            <v>5202.75</v>
          </cell>
        </row>
        <row r="13">
          <cell r="A13" t="str">
            <v>21155908-001</v>
          </cell>
          <cell r="B13" t="str">
            <v>Gray rolling stand</v>
          </cell>
          <cell r="C13" t="str">
            <v>HUAWEI Ideahub Gray Rolling Stand II (65/75/86 inches)</v>
          </cell>
          <cell r="D13">
            <v>219.12</v>
          </cell>
          <cell r="E13">
            <v>4016.1595441595446</v>
          </cell>
          <cell r="F13">
            <v>5202.75</v>
          </cell>
          <cell r="G13">
            <v>6503.44</v>
          </cell>
          <cell r="H13">
            <v>0</v>
          </cell>
          <cell r="I13">
            <v>4016.1595441595446</v>
          </cell>
          <cell r="J13">
            <v>1186.5904558404554</v>
          </cell>
          <cell r="K13">
            <v>0.22806985840958252</v>
          </cell>
          <cell r="L13">
            <v>6323</v>
          </cell>
          <cell r="M13">
            <v>5202.75</v>
          </cell>
        </row>
        <row r="14">
          <cell r="A14" t="str">
            <v>21156005</v>
          </cell>
          <cell r="B14" t="str">
            <v>Wall mount bracket</v>
          </cell>
          <cell r="C14" t="str">
            <v>Wall Mount Bracket</v>
          </cell>
          <cell r="D14">
            <v>34.32</v>
          </cell>
          <cell r="E14">
            <v>629.03703703703707</v>
          </cell>
          <cell r="F14">
            <v>814.89</v>
          </cell>
          <cell r="G14">
            <v>1018.61</v>
          </cell>
          <cell r="H14">
            <v>37</v>
          </cell>
          <cell r="I14">
            <v>638.41</v>
          </cell>
          <cell r="J14">
            <v>176.48000000000002</v>
          </cell>
          <cell r="K14">
            <v>0.21656910748690009</v>
          </cell>
          <cell r="L14">
            <v>876.94</v>
          </cell>
          <cell r="M14">
            <v>814.89</v>
          </cell>
        </row>
        <row r="15">
          <cell r="A15" t="str">
            <v>06190009</v>
          </cell>
          <cell r="B15" t="str">
            <v>OPS i5</v>
          </cell>
          <cell r="C15" t="str">
            <v>OPS,I5-10500,DDR4 8GB,128GB SSD,Windows10 IOT Entreprise SAC,195mm,180mm,30mm</v>
          </cell>
          <cell r="D15">
            <v>703.12</v>
          </cell>
          <cell r="E15">
            <v>12887.194681861349</v>
          </cell>
          <cell r="F15">
            <v>16694.77</v>
          </cell>
          <cell r="G15">
            <v>20868.47</v>
          </cell>
          <cell r="H15">
            <v>97</v>
          </cell>
          <cell r="I15">
            <v>14573.59</v>
          </cell>
          <cell r="J15">
            <v>2121.1800000000003</v>
          </cell>
          <cell r="K15">
            <v>0.1270565572331934</v>
          </cell>
          <cell r="L15">
            <v>17966.118233618232</v>
          </cell>
          <cell r="M15">
            <v>16694.77</v>
          </cell>
        </row>
        <row r="16">
          <cell r="A16" t="str">
            <v>06190011</v>
          </cell>
          <cell r="B16" t="str">
            <v>OPS i7</v>
          </cell>
          <cell r="C16" t="str">
            <v>OPS,I7-10700,DDR4 16GB,512GB SSD,Windows10 IOT Entreprise SAC,195mm,180mm,30mm</v>
          </cell>
          <cell r="D16">
            <v>1143.1200000000001</v>
          </cell>
          <cell r="E16">
            <v>20951.772079772083</v>
          </cell>
          <cell r="F16">
            <v>27142.07</v>
          </cell>
          <cell r="G16">
            <v>33927.589999999997</v>
          </cell>
          <cell r="H16">
            <v>1</v>
          </cell>
          <cell r="I16">
            <v>22140.71</v>
          </cell>
          <cell r="J16">
            <v>5001.3600000000006</v>
          </cell>
          <cell r="K16">
            <v>0.18426597529223088</v>
          </cell>
          <cell r="L16">
            <v>29208.99572649573</v>
          </cell>
          <cell r="M16">
            <v>27142.07</v>
          </cell>
        </row>
        <row r="17">
          <cell r="A17" t="str">
            <v>02170469</v>
          </cell>
          <cell r="B17" t="str">
            <v>Ideashare Key</v>
          </cell>
          <cell r="C17" t="str">
            <v>Media Transfer Unit,IdeaShare-USB,3840*2160,1.5W,5V,IdeaShare Key</v>
          </cell>
          <cell r="D17">
            <v>95.16</v>
          </cell>
          <cell r="E17">
            <v>1744.148148148148</v>
          </cell>
          <cell r="F17">
            <v>2259.46</v>
          </cell>
          <cell r="G17">
            <v>2824.33</v>
          </cell>
          <cell r="H17">
            <v>3</v>
          </cell>
          <cell r="I17">
            <v>1562.78</v>
          </cell>
          <cell r="J17">
            <v>696.68000000000006</v>
          </cell>
          <cell r="K17">
            <v>0.30833916068441136</v>
          </cell>
          <cell r="L17">
            <v>2431.5300000000002</v>
          </cell>
          <cell r="M17">
            <v>2259.46</v>
          </cell>
        </row>
        <row r="18">
          <cell r="A18" t="str">
            <v>23080128</v>
          </cell>
          <cell r="B18" t="str">
            <v>IdeaHub Controller</v>
          </cell>
          <cell r="C18" t="str">
            <v>Digital Conference System Components,IHC,IdeaHub Controller,NULL</v>
          </cell>
          <cell r="D18">
            <v>16.72</v>
          </cell>
          <cell r="E18">
            <v>306.45394112060779</v>
          </cell>
          <cell r="F18">
            <v>397</v>
          </cell>
          <cell r="G18">
            <v>496.25</v>
          </cell>
          <cell r="H18">
            <v>137</v>
          </cell>
          <cell r="I18">
            <v>352.08</v>
          </cell>
          <cell r="J18">
            <v>44.920000000000016</v>
          </cell>
          <cell r="K18">
            <v>0.11314861460957183</v>
          </cell>
          <cell r="L18">
            <v>427.22934472934469</v>
          </cell>
          <cell r="M18">
            <v>397</v>
          </cell>
        </row>
        <row r="19">
          <cell r="A19" t="str">
            <v>02170477</v>
          </cell>
          <cell r="B19" t="str">
            <v>Ideashare Key-typeC</v>
          </cell>
          <cell r="C19" t="str">
            <v>Ideashare Key</v>
          </cell>
          <cell r="D19">
            <v>95.16</v>
          </cell>
          <cell r="E19">
            <v>1744.148148148148</v>
          </cell>
          <cell r="F19">
            <v>2259.46</v>
          </cell>
          <cell r="G19">
            <v>2824.33</v>
          </cell>
          <cell r="H19">
            <v>95</v>
          </cell>
          <cell r="I19">
            <v>1813.81</v>
          </cell>
          <cell r="J19">
            <v>445.65000000000009</v>
          </cell>
          <cell r="K19">
            <v>0.19723739300540841</v>
          </cell>
          <cell r="L19">
            <v>2431.5277777777774</v>
          </cell>
          <cell r="M19">
            <v>2259.46</v>
          </cell>
        </row>
        <row r="20">
          <cell r="A20" t="str">
            <v>8813024369-055</v>
          </cell>
          <cell r="B20" t="str">
            <v>B2 65inch Maintenance card</v>
          </cell>
          <cell r="C20" t="str">
            <v>HUAWEI IdeaHub Board 2/Pro/EDU 75/86 &amp; B2 65_Hi-Care RFR 30BD-S_12Months_Per Hardware Maintenance card</v>
          </cell>
          <cell r="D20">
            <v>57.844999999999999</v>
          </cell>
          <cell r="E20">
            <v>1060.2169990503326</v>
          </cell>
          <cell r="F20">
            <v>1373.46</v>
          </cell>
          <cell r="G20">
            <v>1716.83</v>
          </cell>
          <cell r="H20">
            <v>0</v>
          </cell>
          <cell r="I20">
            <v>1060.2169990503326</v>
          </cell>
          <cell r="J20">
            <v>313.24300094966748</v>
          </cell>
          <cell r="K20">
            <v>0.22806852835151184</v>
          </cell>
          <cell r="L20">
            <v>1361.1764705882354</v>
          </cell>
          <cell r="M20">
            <v>1373.46</v>
          </cell>
        </row>
        <row r="21">
          <cell r="A21" t="str">
            <v>8813024369-056</v>
          </cell>
          <cell r="B21" t="str">
            <v>B2 75/86inch Maintenance card</v>
          </cell>
          <cell r="C21" t="str">
            <v>HUAWEI IdeaHub B2 75/86_Hi-Care RFR 30BD-S_12Months_Per Hardware Maintenance card</v>
          </cell>
          <cell r="D21">
            <v>78.971000000000004</v>
          </cell>
          <cell r="E21">
            <v>1447.4266856600193</v>
          </cell>
          <cell r="F21">
            <v>1875.08</v>
          </cell>
          <cell r="G21">
            <v>2343.84</v>
          </cell>
          <cell r="H21">
            <v>0</v>
          </cell>
          <cell r="I21">
            <v>1447.4266856600193</v>
          </cell>
          <cell r="J21">
            <v>427.65331433998062</v>
          </cell>
          <cell r="K21">
            <v>0.22807203657442918</v>
          </cell>
          <cell r="L21">
            <v>1858.1176470588236</v>
          </cell>
          <cell r="M21">
            <v>1875.08</v>
          </cell>
        </row>
        <row r="22">
          <cell r="A22" t="str">
            <v>8813024369-057</v>
          </cell>
          <cell r="B22" t="str">
            <v>S2 65inch Maintenance card</v>
          </cell>
          <cell r="C22" t="str">
            <v>HUAWEI IdeaHub Pro/S/S2 65_Hi-Care RFR 30BD-S_12Months_Per Hardware Maintenance card</v>
          </cell>
          <cell r="D22">
            <v>78.971000000000004</v>
          </cell>
          <cell r="E22">
            <v>1447.4266856600193</v>
          </cell>
          <cell r="F22">
            <v>1875.08</v>
          </cell>
          <cell r="G22">
            <v>2343.84</v>
          </cell>
          <cell r="H22">
            <v>0</v>
          </cell>
          <cell r="I22">
            <v>1447.4266856600193</v>
          </cell>
          <cell r="J22">
            <v>427.65331433998062</v>
          </cell>
          <cell r="K22">
            <v>0.22807203657442918</v>
          </cell>
          <cell r="L22">
            <v>1858.1176470588236</v>
          </cell>
          <cell r="M22">
            <v>1875.08</v>
          </cell>
        </row>
        <row r="23">
          <cell r="A23" t="str">
            <v>8813024369-058</v>
          </cell>
          <cell r="B23" t="str">
            <v>S2 75/86inch Maintenance card</v>
          </cell>
          <cell r="C23" t="str">
            <v>HUAWEI IdeaHub Pro/S/S2 75/86_Hi-Care RFR 30BD-S_12Months_Per Hardware Maintenance card</v>
          </cell>
          <cell r="D23">
            <v>108.145</v>
          </cell>
          <cell r="E23">
            <v>1982.144824311491</v>
          </cell>
          <cell r="F23">
            <v>2567.7800000000002</v>
          </cell>
          <cell r="G23">
            <v>3209.72</v>
          </cell>
          <cell r="H23">
            <v>0</v>
          </cell>
          <cell r="I23">
            <v>1982.144824311491</v>
          </cell>
          <cell r="J23">
            <v>585.63517568850921</v>
          </cell>
          <cell r="K23">
            <v>0.22807061963583686</v>
          </cell>
          <cell r="L23">
            <v>2544.7058823529414</v>
          </cell>
          <cell r="M23">
            <v>2567.7800000000002</v>
          </cell>
        </row>
        <row r="24">
          <cell r="A24" t="str">
            <v>02314MXC</v>
          </cell>
          <cell r="B24" t="str">
            <v>Touch Pen</v>
          </cell>
          <cell r="C24" t="str">
            <v>HUAWEI IdeaHub Board Edu Screen Touch Pen (2pcs/one box)</v>
          </cell>
          <cell r="D24">
            <v>19</v>
          </cell>
          <cell r="E24">
            <v>348.24311490978164</v>
          </cell>
          <cell r="F24">
            <v>451.13</v>
          </cell>
          <cell r="G24">
            <v>563.91999999999996</v>
          </cell>
          <cell r="H24">
            <v>0</v>
          </cell>
          <cell r="I24">
            <v>348.24311490978164</v>
          </cell>
          <cell r="J24">
            <v>102.88688509021836</v>
          </cell>
          <cell r="K24">
            <v>0.22806482630332356</v>
          </cell>
          <cell r="M24">
            <v>451.13</v>
          </cell>
        </row>
        <row r="25">
          <cell r="A25" t="str">
            <v>8813024369-059</v>
          </cell>
          <cell r="B25" t="str">
            <v>OPS maintenance card</v>
          </cell>
          <cell r="C25" t="str">
            <v>Intelligent Collaboration_OPS I5/I7_Hi-Care RFR 30BD-S_12Months_Per Hardware Maintenance card</v>
          </cell>
          <cell r="D25">
            <v>19</v>
          </cell>
          <cell r="E25">
            <v>348.24311490978164</v>
          </cell>
          <cell r="F25">
            <v>451.13</v>
          </cell>
          <cell r="G25">
            <v>563.91999999999996</v>
          </cell>
          <cell r="H25">
            <v>0</v>
          </cell>
          <cell r="I25">
            <v>348.24311490978164</v>
          </cell>
          <cell r="J25">
            <v>102.88688509021836</v>
          </cell>
          <cell r="K25">
            <v>0.22806482630332356</v>
          </cell>
          <cell r="L25">
            <v>223.52941176470588</v>
          </cell>
          <cell r="M25">
            <v>451.13</v>
          </cell>
        </row>
        <row r="26">
          <cell r="A26" t="str">
            <v>88038FNV</v>
          </cell>
          <cell r="B26" t="str">
            <v>The on-premises conference Function</v>
          </cell>
          <cell r="C26" t="str">
            <v>The on-premises conference Function</v>
          </cell>
          <cell r="D26">
            <v>1500</v>
          </cell>
          <cell r="E26">
            <v>91642.92497625832</v>
          </cell>
          <cell r="F26">
            <v>118719.24</v>
          </cell>
          <cell r="G26">
            <v>44519.72</v>
          </cell>
          <cell r="H26">
            <v>1</v>
          </cell>
          <cell r="I26">
            <v>23805.71</v>
          </cell>
          <cell r="J26">
            <v>94913.53</v>
          </cell>
          <cell r="K26">
            <v>0.79947892186641356</v>
          </cell>
          <cell r="M26">
            <v>118719.24</v>
          </cell>
        </row>
      </sheetData>
      <sheetData sheetId="6">
        <row r="1">
          <cell r="A1" t="str">
            <v>BOM</v>
          </cell>
          <cell r="B1" t="str">
            <v>Category</v>
          </cell>
          <cell r="C1" t="str">
            <v>external model code</v>
          </cell>
          <cell r="D1" t="str">
            <v>Descriptions</v>
          </cell>
          <cell r="E1" t="str">
            <v>Gold partner purchase Price（EUR）</v>
          </cell>
          <cell r="G1" t="str">
            <v>Elite partner</v>
          </cell>
        </row>
        <row r="2">
          <cell r="F2" t="str">
            <v>Cost</v>
          </cell>
          <cell r="G2" t="str">
            <v>Elite partner purchase Price（EUR）</v>
          </cell>
          <cell r="H2" t="str">
            <v>Elite partner purchase Price（ZAR）</v>
          </cell>
        </row>
        <row r="3">
          <cell r="A3" t="str">
            <v>55150703</v>
          </cell>
          <cell r="B3" t="str">
            <v>Device</v>
          </cell>
          <cell r="C3" t="str">
            <v>IHB2-65PU</v>
          </cell>
          <cell r="D3" t="str">
            <v>HUAWEI IdeaHub B2,IHB2-65PU,Intelligent Collaboration Device 65-inch infrared screen,Jade white,overseas</v>
          </cell>
          <cell r="E3">
            <v>1745.204178537512</v>
          </cell>
          <cell r="F3">
            <v>37696.410256410258</v>
          </cell>
          <cell r="G3">
            <v>2260.8326858326864</v>
          </cell>
          <cell r="H3">
            <v>43634.070836570849</v>
          </cell>
        </row>
        <row r="4">
          <cell r="A4" t="str">
            <v>55150704</v>
          </cell>
          <cell r="B4" t="str">
            <v>Device</v>
          </cell>
          <cell r="C4" t="str">
            <v>IHB2-75PU</v>
          </cell>
          <cell r="D4" t="str">
            <v>HUAWEI IdeaHub B2,IHB2-75PU,Intelligent Collaboration Device 75-inch infrared screen,Jade white,overseas</v>
          </cell>
          <cell r="E4">
            <v>2380.8167141500476</v>
          </cell>
          <cell r="F4">
            <v>51425.641025641024</v>
          </cell>
          <cell r="G4">
            <v>3084.2398342398346</v>
          </cell>
          <cell r="H4">
            <v>59525.828800828807</v>
          </cell>
        </row>
        <row r="5">
          <cell r="A5" t="str">
            <v>55150705</v>
          </cell>
          <cell r="B5" t="str">
            <v>Device</v>
          </cell>
          <cell r="C5" t="str">
            <v>IHB2-86PU</v>
          </cell>
          <cell r="D5" t="str">
            <v>HUAWEI IdeaHub B2,IHB2-86PU,Intelligent Collaboration Device 86-inch infrared screen,Jade white,overseas</v>
          </cell>
          <cell r="E5">
            <v>3254.510921177588</v>
          </cell>
          <cell r="F5">
            <v>70297.435897435906</v>
          </cell>
          <cell r="G5">
            <v>4216.0709660709672</v>
          </cell>
          <cell r="H5">
            <v>81370.169645169663</v>
          </cell>
        </row>
        <row r="6">
          <cell r="A6" t="str">
            <v>55150937</v>
          </cell>
          <cell r="B6" t="str">
            <v>Device</v>
          </cell>
          <cell r="C6" t="str">
            <v>IHB3-65SA</v>
          </cell>
          <cell r="D6" t="str">
            <v>HUAWEI IdeaHub B3,IHB3-65SA,Intelligent Collaboration Device 65-inch infrared screen,Jade white,overseas</v>
          </cell>
          <cell r="E6">
            <v>1962.962962962963</v>
          </cell>
          <cell r="F6">
            <v>42400</v>
          </cell>
          <cell r="G6">
            <v>2542.9292929292933</v>
          </cell>
          <cell r="H6">
            <v>49078.535353535364</v>
          </cell>
        </row>
        <row r="7">
          <cell r="A7" t="str">
            <v>55150938</v>
          </cell>
          <cell r="B7" t="str">
            <v>Device</v>
          </cell>
          <cell r="C7" t="str">
            <v>IHB3-75SA</v>
          </cell>
          <cell r="D7" t="str">
            <v>HUAWEI IdeaHub B3,IHB3-75SA,Intelligent Collaboration Device 75-inch infrared screen,Jade white,overseas</v>
          </cell>
          <cell r="E7">
            <v>2599.2402659069326</v>
          </cell>
          <cell r="F7">
            <v>56143.58974358975</v>
          </cell>
          <cell r="G7">
            <v>3367.1976171976175</v>
          </cell>
          <cell r="H7">
            <v>64986.914011914021</v>
          </cell>
        </row>
        <row r="8">
          <cell r="A8" t="str">
            <v>55150939</v>
          </cell>
          <cell r="B8" t="str">
            <v>Device</v>
          </cell>
          <cell r="C8" t="str">
            <v>IHB3-86SA</v>
          </cell>
          <cell r="D8" t="str">
            <v>HUAWEI IdeaHub B3,IHB3-86SA,Intelligent Collaboration Device 86-inch infrared screen,Jade white,overseas</v>
          </cell>
          <cell r="E8">
            <v>3706.5527065527067</v>
          </cell>
          <cell r="F8">
            <v>80061.538461538468</v>
          </cell>
          <cell r="G8">
            <v>4801.6705516705524</v>
          </cell>
          <cell r="H8">
            <v>92672.241647241666</v>
          </cell>
        </row>
        <row r="9">
          <cell r="A9" t="str">
            <v>55150650</v>
          </cell>
          <cell r="B9" t="str">
            <v>Device</v>
          </cell>
          <cell r="C9" t="str">
            <v>IHS2-65SA</v>
          </cell>
          <cell r="D9" t="str">
            <v>HUAWEI IdeaHub S2,IHS2-65SA,Intelligent Collaboration Device 65-inch infrared screen,Jade white,overseas</v>
          </cell>
          <cell r="E9">
            <v>2277.3029439696106</v>
          </cell>
          <cell r="F9">
            <v>49189.743589743593</v>
          </cell>
          <cell r="G9">
            <v>2821.875387092779</v>
          </cell>
          <cell r="H9">
            <v>54462.19497089064</v>
          </cell>
        </row>
        <row r="10">
          <cell r="A10" t="str">
            <v>55150651</v>
          </cell>
          <cell r="B10" t="str">
            <v>Device</v>
          </cell>
          <cell r="C10" t="str">
            <v>IHS2-75SA</v>
          </cell>
          <cell r="D10" t="str">
            <v>HUAWEI IdeaHub S2,IHS2-75SA,Intelligent Collaboration Device 75-inch infrared screen,Jade white,overseas</v>
          </cell>
          <cell r="E10">
            <v>3113.0104463437797</v>
          </cell>
          <cell r="F10">
            <v>67241.025641025641</v>
          </cell>
          <cell r="G10">
            <v>3857.4259878607704</v>
          </cell>
          <cell r="H10">
            <v>74448.321565712875</v>
          </cell>
        </row>
        <row r="11">
          <cell r="A11" t="str">
            <v>55150652</v>
          </cell>
          <cell r="B11" t="str">
            <v>Device</v>
          </cell>
          <cell r="C11" t="str">
            <v>IHS2-86SA</v>
          </cell>
          <cell r="D11" t="str">
            <v>HUAWEI IdeaHub S2,IHS2-86SA,Intelligent Collaboration Device 86-inch infrared screen,Jade white,overseas</v>
          </cell>
          <cell r="E11">
            <v>4157.644824311491</v>
          </cell>
          <cell r="F11">
            <v>89805.128205128203</v>
          </cell>
          <cell r="G11">
            <v>5386.0398860398864</v>
          </cell>
          <cell r="H11">
            <v>103950.56980056981</v>
          </cell>
        </row>
        <row r="12">
          <cell r="A12" t="str">
            <v>55150691</v>
          </cell>
          <cell r="B12" t="str">
            <v>Device</v>
          </cell>
          <cell r="C12" t="str">
            <v>IHB2-65SU</v>
          </cell>
          <cell r="D12" t="str">
            <v>HUAWEI IdeaHub Board 2,IHB2-65SU,Intelligent Collaboration Device 65-inch infrared screen,Jade white,overseas</v>
          </cell>
          <cell r="E12">
            <v>1111.7758784425453</v>
          </cell>
          <cell r="F12">
            <v>24014.35897435898</v>
          </cell>
          <cell r="G12">
            <v>1440.2551152551157</v>
          </cell>
          <cell r="H12">
            <v>27796.923724423734</v>
          </cell>
        </row>
        <row r="13">
          <cell r="A13" t="str">
            <v>55150692</v>
          </cell>
          <cell r="B13" t="str">
            <v>Device</v>
          </cell>
          <cell r="C13" t="str">
            <v>IHB2-75SU</v>
          </cell>
          <cell r="D13" t="str">
            <v>HUAWEI IdeaHub Board 2,IHB2-75SU,Intelligent Collaboration Device 75-inch infrared screen,Jade white,overseas</v>
          </cell>
          <cell r="E13">
            <v>1439.411206077873</v>
          </cell>
          <cell r="F13">
            <v>31091.282051282054</v>
          </cell>
          <cell r="G13">
            <v>1864.6917896917901</v>
          </cell>
          <cell r="H13">
            <v>35988.551541051551</v>
          </cell>
        </row>
        <row r="14">
          <cell r="A14" t="str">
            <v>55150693</v>
          </cell>
          <cell r="B14" t="str">
            <v>Device</v>
          </cell>
          <cell r="C14" t="str">
            <v>IHB2-86SU</v>
          </cell>
          <cell r="D14" t="str">
            <v>HUAWEI IdeaHub Board 2,IHB2-86SU,Intelligent Collaboration Device 86-inch infrared screen,Jade white,overseas</v>
          </cell>
          <cell r="E14">
            <v>1745.204178537512</v>
          </cell>
          <cell r="F14">
            <v>37696.410256410258</v>
          </cell>
          <cell r="G14">
            <v>2260.8326858326864</v>
          </cell>
          <cell r="H14">
            <v>43634.070836570849</v>
          </cell>
        </row>
        <row r="15">
          <cell r="A15" t="str">
            <v>02356HAM</v>
          </cell>
          <cell r="B15" t="str">
            <v>Device</v>
          </cell>
          <cell r="C15" t="str">
            <v>IdeaPresence 138</v>
          </cell>
          <cell r="D15" t="str">
            <v>138-inch LED All-in-One, 0.79mm, 100~240V, 600nit, HDMI, 4K-Overseas</v>
          </cell>
          <cell r="E15">
            <v>42621.082621082627</v>
          </cell>
          <cell r="F15">
            <v>920615.38461538474</v>
          </cell>
          <cell r="G15">
            <v>55213.675213675233</v>
          </cell>
          <cell r="H15">
            <v>1065623.931623932</v>
          </cell>
        </row>
        <row r="16">
          <cell r="A16" t="str">
            <v>88080SQL</v>
          </cell>
          <cell r="B16" t="str">
            <v>Service</v>
          </cell>
          <cell r="C16" t="str">
            <v>IdeaPresence-VSV1</v>
          </cell>
          <cell r="D16" t="str">
            <v>Outsourcing Product Professional Service,Starting price for on-site technical supervision outside Africa - per time</v>
          </cell>
          <cell r="E16">
            <v>2924.9762583095917</v>
          </cell>
          <cell r="F16">
            <v>63179.48717948718</v>
          </cell>
          <cell r="G16">
            <v>3789.1737891737898</v>
          </cell>
          <cell r="H16">
            <v>73131.054131054145</v>
          </cell>
        </row>
        <row r="17">
          <cell r="A17" t="str">
            <v>88080TFU</v>
          </cell>
          <cell r="B17" t="str">
            <v>Service</v>
          </cell>
          <cell r="C17" t="str">
            <v>IdeaPresence-VSV3</v>
          </cell>
          <cell r="D17" t="str">
            <v>Outsourcing Product Professional Service,Unit price of overseas technical supervisor person-day - one person day</v>
          </cell>
          <cell r="E17">
            <v>835.70750237416905</v>
          </cell>
          <cell r="F17">
            <v>18051.282051282051</v>
          </cell>
          <cell r="G17">
            <v>1082.6210826210827</v>
          </cell>
          <cell r="H17">
            <v>20894.586894586897</v>
          </cell>
        </row>
        <row r="18">
          <cell r="A18" t="str">
            <v xml:space="preserve">88080SQS	</v>
          </cell>
          <cell r="B18" t="str">
            <v>Service</v>
          </cell>
          <cell r="C18" t="str">
            <v>IdeaPresence-VSV5</v>
          </cell>
          <cell r="D18" t="str">
            <v>Outsourcing Product Professional Service,Installation and delivery service outside China-Africa-IdeaPresence, per unit</v>
          </cell>
          <cell r="E18">
            <v>3760.6837606837607</v>
          </cell>
          <cell r="F18">
            <v>81230.769230769234</v>
          </cell>
          <cell r="G18">
            <v>4871.7948717948721</v>
          </cell>
          <cell r="H18">
            <v>94025.641025641031</v>
          </cell>
        </row>
        <row r="19">
          <cell r="A19" t="str">
            <v>02314GNT</v>
          </cell>
          <cell r="B19" t="str">
            <v>Accessories</v>
          </cell>
          <cell r="C19" t="str">
            <v>Box 310</v>
          </cell>
          <cell r="D19" t="str">
            <v>Box 310 Videoconferencing Endpoint(Touch)</v>
          </cell>
          <cell r="E19">
            <v>2060.7787274453945</v>
          </cell>
          <cell r="F19">
            <v>44512.820512820515</v>
          </cell>
          <cell r="G19">
            <v>2669.6451696451704</v>
          </cell>
          <cell r="H19">
            <v>51524.151774151789</v>
          </cell>
        </row>
        <row r="20">
          <cell r="A20" t="str">
            <v>21155908</v>
          </cell>
          <cell r="B20" t="str">
            <v>Device</v>
          </cell>
          <cell r="C20" t="str">
            <v>WB1M0IDEAHUB07</v>
          </cell>
          <cell r="D20" t="str">
            <v>HUAWEI Ideahub White Rolling Stand II (65/75/86 inches)</v>
          </cell>
          <cell r="E20">
            <v>208.0911680911681</v>
          </cell>
          <cell r="F20">
            <v>4494.7692307692305</v>
          </cell>
          <cell r="G20">
            <v>269.5726495726496</v>
          </cell>
          <cell r="H20">
            <v>5202.7521367521376</v>
          </cell>
        </row>
        <row r="21">
          <cell r="A21" t="str">
            <v>21155908-001</v>
          </cell>
          <cell r="B21" t="str">
            <v>Device</v>
          </cell>
          <cell r="C21" t="str">
            <v>WB1M0IDEAHUB08</v>
          </cell>
          <cell r="D21" t="str">
            <v>HUAWEI Ideahub Gray Rolling Stand II (65/75/86 inches)</v>
          </cell>
          <cell r="E21">
            <v>208.0911680911681</v>
          </cell>
          <cell r="F21">
            <v>4494.7692307692305</v>
          </cell>
          <cell r="G21">
            <v>269.5726495726496</v>
          </cell>
          <cell r="H21">
            <v>5202.7521367521376</v>
          </cell>
        </row>
        <row r="22">
          <cell r="A22" t="str">
            <v>21156005</v>
          </cell>
          <cell r="B22" t="str">
            <v>Accessories</v>
          </cell>
          <cell r="C22" t="str">
            <v>WB1M0IDEAHUB02</v>
          </cell>
          <cell r="D22" t="str">
            <v>Wall Mount Bracket</v>
          </cell>
          <cell r="E22">
            <v>32.592592592592595</v>
          </cell>
          <cell r="F22">
            <v>704</v>
          </cell>
          <cell r="G22">
            <v>42.222222222222236</v>
          </cell>
          <cell r="H22">
            <v>814.88888888888914</v>
          </cell>
        </row>
        <row r="23">
          <cell r="A23" t="str">
            <v>06190009</v>
          </cell>
          <cell r="B23" t="str">
            <v>Device</v>
          </cell>
          <cell r="C23" t="str">
            <v>ICD OPS i5 D</v>
          </cell>
          <cell r="D23" t="str">
            <v>OPS,I5-10500,DDR4 8GB,128GB SSD,Windows10 IOT Entreprise SAC,195mm,180mm,30mm</v>
          </cell>
          <cell r="E23">
            <v>667.73029439696109</v>
          </cell>
          <cell r="F23">
            <v>14422.974358974359</v>
          </cell>
          <cell r="G23">
            <v>865.01424501424515</v>
          </cell>
          <cell r="H23">
            <v>16694.774928774932</v>
          </cell>
        </row>
        <row r="24">
          <cell r="A24" t="str">
            <v>06190011</v>
          </cell>
          <cell r="B24" t="str">
            <v>Device</v>
          </cell>
          <cell r="C24" t="str">
            <v>ICD OPS i7 Z</v>
          </cell>
          <cell r="D24" t="str">
            <v>OPS,I7-10700,DDR4 16GB,512GB SSD,Windows10 IOT Entreprise SAC,195mm,180mm,30mm</v>
          </cell>
          <cell r="E24">
            <v>1085.5840455840457</v>
          </cell>
          <cell r="F24">
            <v>23448.615384615387</v>
          </cell>
          <cell r="G24">
            <v>1406.3247863247868</v>
          </cell>
          <cell r="H24">
            <v>27142.068376068386</v>
          </cell>
        </row>
        <row r="25">
          <cell r="A25" t="str">
            <v>02170469</v>
          </cell>
          <cell r="B25" t="str">
            <v>Accessories</v>
          </cell>
          <cell r="C25" t="str">
            <v>EP02T-H</v>
          </cell>
          <cell r="D25" t="str">
            <v>Media Transfer Unit,IdeaShare-USB,3840*2160,1.5W,5V,IdeaShare Key</v>
          </cell>
          <cell r="E25">
            <v>90.370370370370367</v>
          </cell>
          <cell r="F25">
            <v>1952</v>
          </cell>
          <cell r="G25">
            <v>117.07070707070707</v>
          </cell>
          <cell r="H25">
            <v>2259.4646464646466</v>
          </cell>
        </row>
        <row r="26">
          <cell r="A26" t="str">
            <v>23080128</v>
          </cell>
          <cell r="B26" t="str">
            <v>Accessories</v>
          </cell>
          <cell r="C26" t="str">
            <v>IHC-Controller</v>
          </cell>
          <cell r="D26" t="str">
            <v>Digital Conference System Components,IHC,IdeaHub Controller,NULL</v>
          </cell>
          <cell r="E26">
            <v>15.878442545109211</v>
          </cell>
          <cell r="F26">
            <v>342.97435897435895</v>
          </cell>
          <cell r="G26">
            <v>20.569800569800574</v>
          </cell>
          <cell r="H26">
            <v>396.9971509971511</v>
          </cell>
        </row>
        <row r="27">
          <cell r="A27" t="str">
            <v>02170477</v>
          </cell>
          <cell r="B27" t="str">
            <v>Accessories</v>
          </cell>
          <cell r="C27" t="str">
            <v>HWA-01</v>
          </cell>
          <cell r="D27" t="str">
            <v>Ideashare Key</v>
          </cell>
          <cell r="E27">
            <v>90.370370370370367</v>
          </cell>
          <cell r="F27">
            <v>1952</v>
          </cell>
          <cell r="G27">
            <v>117.07070707070707</v>
          </cell>
          <cell r="H27">
            <v>2259.4646464646466</v>
          </cell>
        </row>
        <row r="28">
          <cell r="A28" t="str">
            <v>8813024369-055</v>
          </cell>
          <cell r="B28" t="str">
            <v>Service</v>
          </cell>
          <cell r="C28" t="str">
            <v>8813024369-055-12</v>
          </cell>
          <cell r="D28" t="str">
            <v>HUAWEI IdeaHub Board 2/Pro/EDU 75/86 &amp; B2 65_Hi-Care RFR 30BD-S_12Months_Per Hardware Maintenance card</v>
          </cell>
          <cell r="E28">
            <v>54.933523266856604</v>
          </cell>
          <cell r="F28">
            <v>1186.5641025641028</v>
          </cell>
          <cell r="G28">
            <v>71.163882413882433</v>
          </cell>
          <cell r="H28">
            <v>1373.4629305879309</v>
          </cell>
        </row>
        <row r="29">
          <cell r="A29" t="str">
            <v>8813024369-056</v>
          </cell>
          <cell r="B29" t="str">
            <v>Service</v>
          </cell>
          <cell r="C29" t="str">
            <v>8813024369-056-12</v>
          </cell>
          <cell r="D29" t="str">
            <v>HUAWEI IdeaHub B2 75/86_Hi-Care RFR 30BD-S_12Months_Per Hardware Maintenance card</v>
          </cell>
          <cell r="E29">
            <v>74.996201329534671</v>
          </cell>
          <cell r="F29">
            <v>1619.917948717949</v>
          </cell>
          <cell r="G29">
            <v>97.154169904169919</v>
          </cell>
          <cell r="H29">
            <v>1875.0754791504794</v>
          </cell>
        </row>
        <row r="30">
          <cell r="A30" t="str">
            <v>8813024369-057</v>
          </cell>
          <cell r="B30" t="str">
            <v>Service</v>
          </cell>
          <cell r="C30" t="str">
            <v>8813024369-057-12</v>
          </cell>
          <cell r="D30" t="str">
            <v>HUAWEI IdeaHub Pro/S/S2 65_Hi-Care RFR 30BD-S_12Months_Per Hardware Maintenance card</v>
          </cell>
          <cell r="E30">
            <v>74.996201329534671</v>
          </cell>
          <cell r="F30">
            <v>1619.917948717949</v>
          </cell>
          <cell r="G30">
            <v>97.154169904169919</v>
          </cell>
          <cell r="H30">
            <v>1875.0754791504794</v>
          </cell>
        </row>
        <row r="31">
          <cell r="A31" t="str">
            <v>8813024369-058</v>
          </cell>
          <cell r="B31" t="str">
            <v>Service</v>
          </cell>
          <cell r="C31" t="str">
            <v>8813024369-058-12</v>
          </cell>
          <cell r="D31" t="str">
            <v>HUAWEI IdeaHub Pro/S/S2 75/86_Hi-Care RFR 30BD-S_12Months_Per Hardware Maintenance card</v>
          </cell>
          <cell r="E31">
            <v>102.70180436847103</v>
          </cell>
          <cell r="F31">
            <v>2218.3589743589746</v>
          </cell>
          <cell r="G31">
            <v>133.04551929551931</v>
          </cell>
          <cell r="H31">
            <v>2567.7785224035229</v>
          </cell>
        </row>
        <row r="32">
          <cell r="A32" t="str">
            <v>02314MXC</v>
          </cell>
          <cell r="B32" t="str">
            <v>Accessories</v>
          </cell>
          <cell r="C32" t="str">
            <v>IFP-UG86E-STP-V1</v>
          </cell>
          <cell r="D32" t="str">
            <v>HUAWEI IdeaHub Board Edu Screen Touch Pen (2pcs/one box)</v>
          </cell>
          <cell r="E32">
            <v>15.878442545109211</v>
          </cell>
          <cell r="F32">
            <v>342.97435897435895</v>
          </cell>
          <cell r="G32">
            <v>20.569800569800574</v>
          </cell>
          <cell r="H32">
            <v>396.9971509971511</v>
          </cell>
        </row>
        <row r="33">
          <cell r="A33" t="str">
            <v>8813024369-059</v>
          </cell>
          <cell r="B33" t="str">
            <v>Service</v>
          </cell>
          <cell r="C33" t="str">
            <v>8813024369-059-12</v>
          </cell>
          <cell r="D33" t="str">
            <v>Intelligent Collaboration_OPS I5/I7_Hi-Care RFR 30BD-S_12Months_Per Hardware Maintenance card</v>
          </cell>
          <cell r="E33">
            <v>9.0218423551756892</v>
          </cell>
          <cell r="F33">
            <v>194.87179487179489</v>
          </cell>
          <cell r="G33">
            <v>11.68738668738669</v>
          </cell>
          <cell r="H33">
            <v>225.56656306656313</v>
          </cell>
        </row>
        <row r="34">
          <cell r="A34" t="str">
            <v>88038FNV</v>
          </cell>
          <cell r="B34" t="str">
            <v>Software</v>
          </cell>
          <cell r="C34" t="str">
            <v>S2 on-premises conference License</v>
          </cell>
          <cell r="D34" t="str">
            <v>The on-premises conference Function</v>
          </cell>
          <cell r="E34">
            <v>1424.5014245014245</v>
          </cell>
          <cell r="F34">
            <v>30769.230769230773</v>
          </cell>
          <cell r="G34">
            <v>1845.3768453768455</v>
          </cell>
          <cell r="H34">
            <v>35615.773115773118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08A36-0923-43F7-8EC1-522EC9112B3F}">
  <sheetPr>
    <outlinePr summaryBelow="0"/>
  </sheetPr>
  <dimension ref="A1:O58"/>
  <sheetViews>
    <sheetView tabSelected="1" topLeftCell="B2" workbookViewId="0">
      <pane ySplit="7" topLeftCell="A9" activePane="bottomLeft" state="frozen"/>
      <selection activeCell="B2" sqref="B2"/>
      <selection pane="bottomLeft" activeCell="G4" sqref="G4"/>
    </sheetView>
  </sheetViews>
  <sheetFormatPr defaultColWidth="9.1328125" defaultRowHeight="12.75" outlineLevelRow="2"/>
  <cols>
    <col min="1" max="1" width="2" hidden="1" customWidth="1"/>
    <col min="2" max="2" width="2" customWidth="1"/>
    <col min="3" max="3" width="11.3984375" customWidth="1"/>
    <col min="4" max="4" width="13.73046875" customWidth="1"/>
    <col min="5" max="5" width="23.265625" customWidth="1"/>
    <col min="6" max="6" width="65.6640625" customWidth="1"/>
    <col min="7" max="7" width="9.1328125" customWidth="1"/>
    <col min="8" max="8" width="7.1328125" customWidth="1"/>
    <col min="9" max="9" width="12.1328125" customWidth="1"/>
    <col min="10" max="10" width="11" customWidth="1"/>
    <col min="11" max="11" width="15.46484375" customWidth="1"/>
  </cols>
  <sheetData>
    <row r="1" spans="1:11" ht="12.75" hidden="1" customHeight="1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 ht="12.75" customHeight="1">
      <c r="B2" s="2"/>
      <c r="C2" s="2"/>
      <c r="D2" s="2"/>
      <c r="E2" s="3" t="s">
        <v>9</v>
      </c>
      <c r="F2" s="2" t="s">
        <v>10</v>
      </c>
    </row>
    <row r="3" spans="1:11" ht="12.75" customHeight="1">
      <c r="B3" s="2"/>
      <c r="C3" s="2"/>
      <c r="D3" s="2"/>
      <c r="E3" s="4" t="s">
        <v>11</v>
      </c>
      <c r="F3" t="s">
        <v>12</v>
      </c>
    </row>
    <row r="4" spans="1:11" ht="12.75" customHeight="1">
      <c r="B4" s="2"/>
      <c r="C4" s="2"/>
      <c r="D4" s="2"/>
      <c r="E4" s="5" t="s">
        <v>13</v>
      </c>
      <c r="F4" s="6" t="s">
        <v>14</v>
      </c>
    </row>
    <row r="5" spans="1:11" ht="12.75" customHeight="1">
      <c r="B5" s="2"/>
      <c r="C5" s="2"/>
      <c r="D5" s="7"/>
      <c r="E5" s="8" t="s">
        <v>15</v>
      </c>
      <c r="F5" s="2"/>
      <c r="H5" s="9"/>
    </row>
    <row r="6" spans="1:11" ht="12.75" customHeight="1">
      <c r="B6" s="2"/>
      <c r="C6" s="10"/>
      <c r="D6" s="11"/>
      <c r="E6" s="10"/>
      <c r="F6" s="12"/>
      <c r="G6" s="10"/>
      <c r="I6" s="10"/>
      <c r="J6" s="10"/>
    </row>
    <row r="7" spans="1:11" ht="12.75" customHeight="1" thickBot="1">
      <c r="B7" s="2"/>
      <c r="C7" s="2"/>
      <c r="D7" s="2"/>
      <c r="E7" s="2"/>
      <c r="F7" s="13"/>
      <c r="G7" s="6"/>
    </row>
    <row r="8" spans="1:11" ht="30" customHeight="1" thickBot="1"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5"/>
    </row>
    <row r="9" spans="1:11">
      <c r="A9" t="s">
        <v>24</v>
      </c>
      <c r="C9" s="16"/>
      <c r="D9" s="79" t="s">
        <v>25</v>
      </c>
      <c r="E9" s="79"/>
      <c r="F9" s="80"/>
      <c r="G9" s="17"/>
      <c r="H9" s="18"/>
      <c r="I9" s="19"/>
      <c r="J9" s="20"/>
      <c r="K9" s="21"/>
    </row>
    <row r="10" spans="1:11">
      <c r="A10" t="s">
        <v>26</v>
      </c>
      <c r="C10" s="22" t="s">
        <v>27</v>
      </c>
      <c r="D10" s="77" t="s">
        <v>28</v>
      </c>
      <c r="E10" s="77" t="s">
        <v>28</v>
      </c>
      <c r="F10" s="78"/>
      <c r="G10" s="25"/>
      <c r="H10" s="26">
        <v>1</v>
      </c>
      <c r="I10" s="27" t="str">
        <f>IF(OR(H10="",J10=""),"",J10/IF(H10=0,1,H10))</f>
        <v/>
      </c>
      <c r="J10" s="28"/>
      <c r="K10" s="21"/>
    </row>
    <row r="11" spans="1:11" outlineLevel="1">
      <c r="A11" t="s">
        <v>29</v>
      </c>
      <c r="C11" s="29" t="s">
        <v>30</v>
      </c>
      <c r="D11" s="81" t="s">
        <v>31</v>
      </c>
      <c r="E11" s="81" t="s">
        <v>32</v>
      </c>
      <c r="F11" s="82"/>
      <c r="G11" s="31"/>
      <c r="H11" s="32"/>
      <c r="I11" s="33"/>
      <c r="J11" s="34"/>
      <c r="K11" s="21"/>
    </row>
    <row r="12" spans="1:11" ht="34.9" customHeight="1" outlineLevel="2">
      <c r="A12" t="s">
        <v>33</v>
      </c>
      <c r="C12" s="46" t="s">
        <v>34</v>
      </c>
      <c r="D12" s="35" t="s">
        <v>35</v>
      </c>
      <c r="E12" s="36" t="s">
        <v>36</v>
      </c>
      <c r="F12" s="36" t="s">
        <v>37</v>
      </c>
      <c r="G12" s="37">
        <v>1</v>
      </c>
      <c r="H12" s="38">
        <f>G12*H10</f>
        <v>1</v>
      </c>
      <c r="I12" s="39">
        <v>63698</v>
      </c>
      <c r="J12" s="40">
        <f>I12*H12</f>
        <v>63698</v>
      </c>
      <c r="K12" s="83" t="s">
        <v>38</v>
      </c>
    </row>
    <row r="13" spans="1:11" ht="23.25" outlineLevel="2">
      <c r="A13" t="s">
        <v>39</v>
      </c>
      <c r="C13" s="41"/>
      <c r="D13" s="35" t="s">
        <v>40</v>
      </c>
      <c r="E13" s="36" t="s">
        <v>41</v>
      </c>
      <c r="F13" s="36" t="s">
        <v>42</v>
      </c>
      <c r="G13" s="37">
        <v>1</v>
      </c>
      <c r="H13" s="38">
        <v>1</v>
      </c>
      <c r="I13" s="39">
        <v>75952</v>
      </c>
      <c r="J13" s="40">
        <f>I13*H13</f>
        <v>75952</v>
      </c>
      <c r="K13" s="83"/>
    </row>
    <row r="14" spans="1:11" ht="23.25" outlineLevel="2">
      <c r="A14" t="s">
        <v>43</v>
      </c>
      <c r="C14" s="41"/>
      <c r="D14" s="35" t="s">
        <v>44</v>
      </c>
      <c r="E14" s="36" t="s">
        <v>45</v>
      </c>
      <c r="F14" s="36" t="s">
        <v>46</v>
      </c>
      <c r="G14" s="37">
        <v>1</v>
      </c>
      <c r="H14" s="38">
        <f>G14*H10</f>
        <v>1</v>
      </c>
      <c r="I14" s="39">
        <v>102047</v>
      </c>
      <c r="J14" s="40">
        <f>I14*H14</f>
        <v>102047</v>
      </c>
      <c r="K14" s="84"/>
    </row>
    <row r="15" spans="1:11">
      <c r="A15" t="s">
        <v>47</v>
      </c>
      <c r="C15" s="41"/>
      <c r="D15" s="42"/>
      <c r="E15" s="36"/>
      <c r="F15" s="36"/>
      <c r="G15" s="37"/>
      <c r="H15" s="38"/>
      <c r="I15" s="39"/>
      <c r="J15" s="40"/>
      <c r="K15" s="21"/>
    </row>
    <row r="16" spans="1:11">
      <c r="C16" s="41"/>
      <c r="D16" s="79" t="s">
        <v>48</v>
      </c>
      <c r="E16" s="79"/>
      <c r="F16" s="80"/>
      <c r="G16" s="17"/>
      <c r="H16" s="18"/>
      <c r="I16" s="19"/>
      <c r="J16" s="20"/>
      <c r="K16" s="21"/>
    </row>
    <row r="17" spans="1:11">
      <c r="C17" s="41"/>
      <c r="D17" s="77" t="s">
        <v>28</v>
      </c>
      <c r="E17" s="77" t="s">
        <v>28</v>
      </c>
      <c r="F17" s="78"/>
      <c r="G17" s="25"/>
      <c r="H17" s="26">
        <v>1</v>
      </c>
      <c r="I17" s="27"/>
      <c r="J17" s="28"/>
      <c r="K17" s="21"/>
    </row>
    <row r="18" spans="1:11">
      <c r="C18" s="41"/>
      <c r="D18" s="81" t="s">
        <v>31</v>
      </c>
      <c r="E18" s="81" t="s">
        <v>32</v>
      </c>
      <c r="F18" s="82"/>
      <c r="G18" s="31"/>
      <c r="H18" s="32"/>
      <c r="I18" s="33"/>
      <c r="J18" s="34"/>
      <c r="K18" s="21"/>
    </row>
    <row r="19" spans="1:11" ht="23.25">
      <c r="C19" s="41"/>
      <c r="D19" s="43" t="s">
        <v>49</v>
      </c>
      <c r="E19" s="36" t="s">
        <v>50</v>
      </c>
      <c r="F19" s="36" t="s">
        <v>51</v>
      </c>
      <c r="G19" s="37">
        <v>1</v>
      </c>
      <c r="H19" s="38">
        <f>G19*H17</f>
        <v>1</v>
      </c>
      <c r="I19" s="39">
        <v>41073</v>
      </c>
      <c r="J19" s="40">
        <f>I19*H19</f>
        <v>41073</v>
      </c>
      <c r="K19" s="83" t="s">
        <v>38</v>
      </c>
    </row>
    <row r="20" spans="1:11" ht="23.25">
      <c r="C20" s="41"/>
      <c r="D20" s="43" t="s">
        <v>52</v>
      </c>
      <c r="E20" s="36" t="s">
        <v>53</v>
      </c>
      <c r="F20" s="36" t="s">
        <v>54</v>
      </c>
      <c r="G20" s="37">
        <v>1</v>
      </c>
      <c r="H20" s="38">
        <f>G20*H17</f>
        <v>1</v>
      </c>
      <c r="I20" s="39">
        <f>VLOOKUP(D20,'[1]Feb 2025'!A:H,8,FALSE)</f>
        <v>59525.828800828807</v>
      </c>
      <c r="J20" s="40">
        <f>I20*H20</f>
        <v>59525.828800828807</v>
      </c>
      <c r="K20" s="83"/>
    </row>
    <row r="21" spans="1:11">
      <c r="C21" s="41"/>
      <c r="D21" s="42"/>
      <c r="E21" s="36"/>
      <c r="F21" s="36"/>
      <c r="G21" s="37"/>
      <c r="H21" s="38"/>
      <c r="I21" s="39"/>
      <c r="J21" s="40"/>
      <c r="K21" s="44"/>
    </row>
    <row r="22" spans="1:11">
      <c r="C22" s="41"/>
      <c r="D22" s="79" t="s">
        <v>55</v>
      </c>
      <c r="E22" s="79"/>
      <c r="F22" s="80"/>
      <c r="G22" s="37"/>
      <c r="H22" s="38"/>
      <c r="I22" s="39"/>
      <c r="J22" s="40"/>
      <c r="K22" s="44"/>
    </row>
    <row r="23" spans="1:11">
      <c r="C23" s="41"/>
      <c r="D23" s="23" t="s">
        <v>28</v>
      </c>
      <c r="E23" s="23" t="s">
        <v>28</v>
      </c>
      <c r="F23" s="24"/>
      <c r="G23" s="23"/>
      <c r="H23" s="23"/>
      <c r="I23" s="24"/>
      <c r="J23" s="23"/>
      <c r="K23" s="44"/>
    </row>
    <row r="24" spans="1:11">
      <c r="C24" s="41"/>
      <c r="D24" s="81" t="s">
        <v>31</v>
      </c>
      <c r="E24" s="81" t="s">
        <v>32</v>
      </c>
      <c r="F24" s="82"/>
      <c r="G24" s="81"/>
      <c r="H24" s="81"/>
      <c r="I24" s="82"/>
      <c r="J24" s="30"/>
      <c r="K24" s="44"/>
    </row>
    <row r="25" spans="1:11" ht="23.25">
      <c r="C25" s="41"/>
      <c r="D25" s="45" t="s">
        <v>56</v>
      </c>
      <c r="E25" s="36" t="s">
        <v>57</v>
      </c>
      <c r="F25" s="36" t="s">
        <v>58</v>
      </c>
      <c r="G25" s="37">
        <v>1</v>
      </c>
      <c r="H25" s="38">
        <v>1</v>
      </c>
      <c r="I25" s="39">
        <f>[1]Calculations!F23</f>
        <v>59917</v>
      </c>
      <c r="J25" s="40">
        <f>I25*H25</f>
        <v>59917</v>
      </c>
      <c r="K25" s="83" t="s">
        <v>38</v>
      </c>
    </row>
    <row r="26" spans="1:11" ht="23.25">
      <c r="C26" s="41"/>
      <c r="D26" s="45" t="s">
        <v>59</v>
      </c>
      <c r="E26" s="36" t="s">
        <v>60</v>
      </c>
      <c r="F26" s="36" t="s">
        <v>61</v>
      </c>
      <c r="G26" s="37">
        <v>1</v>
      </c>
      <c r="H26" s="38">
        <v>1</v>
      </c>
      <c r="I26" s="39">
        <f>[1]Calculations!F24</f>
        <v>79311</v>
      </c>
      <c r="J26" s="40">
        <f t="shared" ref="J26:J27" si="0">I26*H26</f>
        <v>79311</v>
      </c>
      <c r="K26" s="83"/>
    </row>
    <row r="27" spans="1:11" ht="23.25">
      <c r="C27" s="41"/>
      <c r="D27" s="45" t="s">
        <v>62</v>
      </c>
      <c r="E27" s="36" t="s">
        <v>63</v>
      </c>
      <c r="F27" s="36" t="s">
        <v>64</v>
      </c>
      <c r="G27" s="37">
        <v>1</v>
      </c>
      <c r="H27" s="38">
        <v>1</v>
      </c>
      <c r="I27" s="39">
        <f>[1]Calculations!F25</f>
        <v>112635</v>
      </c>
      <c r="J27" s="40">
        <f t="shared" si="0"/>
        <v>112635</v>
      </c>
      <c r="K27" s="84"/>
    </row>
    <row r="28" spans="1:11">
      <c r="C28" s="41"/>
      <c r="D28" s="42"/>
      <c r="E28" s="36"/>
      <c r="F28" s="36"/>
      <c r="G28" s="37"/>
      <c r="H28" s="38"/>
      <c r="I28" s="39"/>
      <c r="J28" s="40"/>
      <c r="K28" s="21"/>
    </row>
    <row r="29" spans="1:11" outlineLevel="2">
      <c r="C29" s="41"/>
      <c r="D29" s="36"/>
      <c r="E29" s="36"/>
      <c r="F29" s="36"/>
      <c r="G29" s="37"/>
      <c r="H29" s="38"/>
      <c r="I29" s="39"/>
      <c r="J29" s="40"/>
      <c r="K29" s="44"/>
    </row>
    <row r="30" spans="1:11">
      <c r="A30" t="s">
        <v>65</v>
      </c>
      <c r="C30" s="16"/>
      <c r="D30" s="79" t="s">
        <v>66</v>
      </c>
      <c r="E30" s="79"/>
      <c r="F30" s="80"/>
      <c r="G30" s="17"/>
      <c r="H30" s="18"/>
      <c r="I30" s="19"/>
      <c r="J30" s="20"/>
      <c r="K30" s="21"/>
    </row>
    <row r="31" spans="1:11">
      <c r="A31" t="s">
        <v>67</v>
      </c>
      <c r="C31" s="22" t="s">
        <v>68</v>
      </c>
      <c r="D31" s="77" t="s">
        <v>69</v>
      </c>
      <c r="E31" s="77" t="s">
        <v>69</v>
      </c>
      <c r="F31" s="78"/>
      <c r="G31" s="25"/>
      <c r="H31" s="26">
        <v>1</v>
      </c>
      <c r="I31" s="27"/>
      <c r="J31" s="28"/>
      <c r="K31" s="21"/>
    </row>
    <row r="32" spans="1:11" outlineLevel="1">
      <c r="A32" t="s">
        <v>70</v>
      </c>
      <c r="C32" s="29" t="s">
        <v>71</v>
      </c>
      <c r="D32" s="81" t="s">
        <v>72</v>
      </c>
      <c r="E32" s="81" t="s">
        <v>72</v>
      </c>
      <c r="F32" s="82"/>
      <c r="G32" s="31"/>
      <c r="H32" s="32"/>
      <c r="I32" s="33"/>
      <c r="J32" s="34"/>
      <c r="K32" s="21"/>
    </row>
    <row r="33" spans="1:15" ht="33.75" customHeight="1" outlineLevel="2">
      <c r="A33" t="s">
        <v>73</v>
      </c>
      <c r="C33" s="41"/>
      <c r="D33" s="35" t="s">
        <v>74</v>
      </c>
      <c r="E33" s="36" t="s">
        <v>75</v>
      </c>
      <c r="F33" s="36" t="s">
        <v>76</v>
      </c>
      <c r="G33" s="37">
        <v>1</v>
      </c>
      <c r="H33" s="38">
        <f>G33*H31</f>
        <v>1</v>
      </c>
      <c r="I33" s="39">
        <f>VLOOKUP(D33,[1]Sheet1!A:M,13,FALSE)</f>
        <v>5202.75</v>
      </c>
      <c r="J33" s="40">
        <f>I33*H33</f>
        <v>5202.75</v>
      </c>
      <c r="K33" s="83" t="s">
        <v>38</v>
      </c>
    </row>
    <row r="34" spans="1:15" ht="25.15" customHeight="1" outlineLevel="2">
      <c r="A34" t="s">
        <v>77</v>
      </c>
      <c r="C34" s="41"/>
      <c r="D34" s="35" t="s">
        <v>78</v>
      </c>
      <c r="E34" s="36" t="s">
        <v>79</v>
      </c>
      <c r="F34" s="36" t="s">
        <v>80</v>
      </c>
      <c r="G34" s="37">
        <v>1</v>
      </c>
      <c r="H34" s="38">
        <f>G34*H31</f>
        <v>1</v>
      </c>
      <c r="I34" s="39">
        <f>VLOOKUP(D34,[1]Sheet1!A:M,13,FALSE)</f>
        <v>814.89</v>
      </c>
      <c r="J34" s="40">
        <f>I34*H34</f>
        <v>814.89</v>
      </c>
      <c r="K34" s="83"/>
    </row>
    <row r="35" spans="1:15" ht="34.9" customHeight="1" outlineLevel="2">
      <c r="A35" t="s">
        <v>82</v>
      </c>
      <c r="C35" s="46" t="s">
        <v>83</v>
      </c>
      <c r="D35" s="35" t="s">
        <v>84</v>
      </c>
      <c r="E35" s="36" t="s">
        <v>81</v>
      </c>
      <c r="F35" s="36" t="s">
        <v>85</v>
      </c>
      <c r="G35" s="37">
        <v>1</v>
      </c>
      <c r="H35" s="38">
        <f>G35*H31</f>
        <v>1</v>
      </c>
      <c r="I35" s="39">
        <v>16617</v>
      </c>
      <c r="J35" s="40">
        <f t="shared" ref="J35" si="1">I35*H35</f>
        <v>16617</v>
      </c>
      <c r="K35" s="83" t="s">
        <v>38</v>
      </c>
    </row>
    <row r="36" spans="1:15" s="1" customFormat="1" ht="23.25" outlineLevel="2">
      <c r="A36" t="s">
        <v>87</v>
      </c>
      <c r="B36"/>
      <c r="C36" s="46" t="s">
        <v>34</v>
      </c>
      <c r="D36" s="47" t="s">
        <v>88</v>
      </c>
      <c r="E36" s="36" t="s">
        <v>86</v>
      </c>
      <c r="F36" s="36" t="s">
        <v>89</v>
      </c>
      <c r="G36" s="37">
        <v>1</v>
      </c>
      <c r="H36" s="38">
        <f>G36*H31</f>
        <v>1</v>
      </c>
      <c r="I36" s="39">
        <v>19458</v>
      </c>
      <c r="J36" s="40">
        <f>I36*H36</f>
        <v>19458</v>
      </c>
      <c r="K36" s="83"/>
      <c r="L36"/>
      <c r="M36"/>
      <c r="N36"/>
      <c r="O36"/>
    </row>
    <row r="37" spans="1:15" s="1" customFormat="1">
      <c r="A37" t="s">
        <v>90</v>
      </c>
      <c r="B37"/>
      <c r="C37" s="41"/>
      <c r="D37" s="42"/>
      <c r="E37" s="36"/>
      <c r="F37" s="36"/>
      <c r="G37" s="37"/>
      <c r="H37" s="38"/>
      <c r="I37" s="39"/>
      <c r="J37" s="40"/>
      <c r="K37" s="21"/>
      <c r="L37"/>
      <c r="M37"/>
      <c r="N37"/>
      <c r="O37"/>
    </row>
    <row r="38" spans="1:15" s="1" customFormat="1">
      <c r="A38" t="s">
        <v>91</v>
      </c>
      <c r="B38"/>
      <c r="C38" s="16"/>
      <c r="D38" s="79" t="s">
        <v>92</v>
      </c>
      <c r="E38" s="79"/>
      <c r="F38" s="80"/>
      <c r="G38" s="17"/>
      <c r="H38" s="18"/>
      <c r="I38" s="19"/>
      <c r="J38" s="20"/>
      <c r="K38" s="21"/>
      <c r="L38"/>
      <c r="M38"/>
      <c r="N38"/>
      <c r="O38"/>
    </row>
    <row r="39" spans="1:15" s="1" customFormat="1">
      <c r="A39" t="s">
        <v>93</v>
      </c>
      <c r="B39"/>
      <c r="C39" s="22" t="s">
        <v>94</v>
      </c>
      <c r="D39" s="77" t="s">
        <v>69</v>
      </c>
      <c r="E39" s="77" t="s">
        <v>69</v>
      </c>
      <c r="F39" s="78"/>
      <c r="G39" s="25"/>
      <c r="H39" s="26">
        <v>1</v>
      </c>
      <c r="I39" s="27"/>
      <c r="J39" s="28"/>
      <c r="K39" s="21"/>
      <c r="L39"/>
      <c r="M39"/>
      <c r="N39"/>
      <c r="O39"/>
    </row>
    <row r="40" spans="1:15" s="1" customFormat="1" outlineLevel="1">
      <c r="A40" t="s">
        <v>95</v>
      </c>
      <c r="B40"/>
      <c r="C40" s="29" t="s">
        <v>96</v>
      </c>
      <c r="D40" s="81" t="s">
        <v>72</v>
      </c>
      <c r="E40" s="81" t="s">
        <v>72</v>
      </c>
      <c r="F40" s="82"/>
      <c r="G40" s="31"/>
      <c r="H40" s="32"/>
      <c r="I40" s="33"/>
      <c r="J40" s="34"/>
      <c r="K40" s="21"/>
      <c r="L40"/>
      <c r="M40"/>
      <c r="N40"/>
      <c r="O40"/>
    </row>
    <row r="41" spans="1:15" s="1" customFormat="1" outlineLevel="2">
      <c r="A41" t="s">
        <v>97</v>
      </c>
      <c r="B41"/>
      <c r="C41" s="41"/>
      <c r="D41" s="35" t="s">
        <v>98</v>
      </c>
      <c r="E41" s="36" t="s">
        <v>99</v>
      </c>
      <c r="F41" s="36" t="s">
        <v>100</v>
      </c>
      <c r="G41" s="37">
        <v>1</v>
      </c>
      <c r="H41" s="38">
        <f>G41*H39</f>
        <v>1</v>
      </c>
      <c r="I41" s="39">
        <f>VLOOKUP(D41,[1]Sheet1!A:M,13,FALSE)</f>
        <v>2259.46</v>
      </c>
      <c r="J41" s="40">
        <f>I41*H41</f>
        <v>2259.46</v>
      </c>
      <c r="K41" s="48" t="s">
        <v>101</v>
      </c>
      <c r="L41"/>
      <c r="M41"/>
      <c r="N41"/>
      <c r="O41"/>
    </row>
    <row r="42" spans="1:15" s="1" customFormat="1">
      <c r="A42" t="s">
        <v>102</v>
      </c>
      <c r="B42"/>
      <c r="C42" s="41"/>
      <c r="D42" s="42"/>
      <c r="E42" s="36"/>
      <c r="F42" s="36"/>
      <c r="G42" s="37"/>
      <c r="H42" s="38"/>
      <c r="I42" s="39"/>
      <c r="J42" s="40"/>
      <c r="K42" s="21"/>
      <c r="L42"/>
      <c r="M42"/>
      <c r="N42"/>
      <c r="O42"/>
    </row>
    <row r="43" spans="1:15" s="1" customFormat="1">
      <c r="A43" t="s">
        <v>103</v>
      </c>
      <c r="B43"/>
      <c r="C43" s="16"/>
      <c r="D43" s="79" t="s">
        <v>104</v>
      </c>
      <c r="E43" s="79"/>
      <c r="F43" s="80"/>
      <c r="G43" s="17"/>
      <c r="H43" s="18"/>
      <c r="I43" s="19"/>
      <c r="J43" s="20"/>
      <c r="K43" s="21"/>
      <c r="L43"/>
      <c r="M43"/>
      <c r="N43"/>
      <c r="O43"/>
    </row>
    <row r="44" spans="1:15" s="1" customFormat="1">
      <c r="A44" t="s">
        <v>105</v>
      </c>
      <c r="B44"/>
      <c r="C44" s="22" t="s">
        <v>106</v>
      </c>
      <c r="D44" s="77" t="s">
        <v>69</v>
      </c>
      <c r="E44" s="77" t="s">
        <v>69</v>
      </c>
      <c r="F44" s="78"/>
      <c r="G44" s="25"/>
      <c r="H44" s="26">
        <v>1</v>
      </c>
      <c r="I44" s="27"/>
      <c r="J44" s="28"/>
      <c r="K44" s="21"/>
      <c r="L44"/>
      <c r="M44"/>
      <c r="N44"/>
      <c r="O44"/>
    </row>
    <row r="45" spans="1:15" s="1" customFormat="1" outlineLevel="1">
      <c r="A45" t="s">
        <v>107</v>
      </c>
      <c r="B45"/>
      <c r="C45" s="29" t="s">
        <v>108</v>
      </c>
      <c r="D45" s="81" t="s">
        <v>72</v>
      </c>
      <c r="E45" s="81" t="s">
        <v>72</v>
      </c>
      <c r="F45" s="82"/>
      <c r="G45" s="31"/>
      <c r="H45" s="32"/>
      <c r="I45" s="33"/>
      <c r="J45" s="34"/>
      <c r="K45" s="21"/>
      <c r="L45"/>
      <c r="M45"/>
      <c r="N45"/>
      <c r="O45"/>
    </row>
    <row r="46" spans="1:15" s="1" customFormat="1" ht="13.15" outlineLevel="2" thickBot="1">
      <c r="A46" t="s">
        <v>109</v>
      </c>
      <c r="B46"/>
      <c r="C46" s="49"/>
      <c r="D46" s="50" t="s">
        <v>110</v>
      </c>
      <c r="E46" s="51" t="s">
        <v>111</v>
      </c>
      <c r="F46" s="51" t="s">
        <v>112</v>
      </c>
      <c r="G46" s="52">
        <v>1</v>
      </c>
      <c r="H46" s="53">
        <f>G46*H44</f>
        <v>1</v>
      </c>
      <c r="I46" s="39">
        <f>VLOOKUP(D46,[1]Sheet1!A:M,13,FALSE)</f>
        <v>397</v>
      </c>
      <c r="J46" s="54">
        <f>I46*H46</f>
        <v>397</v>
      </c>
      <c r="K46" s="48" t="s">
        <v>113</v>
      </c>
      <c r="L46"/>
      <c r="M46"/>
      <c r="N46"/>
      <c r="O46"/>
    </row>
    <row r="47" spans="1:15" outlineLevel="2">
      <c r="C47" s="16"/>
      <c r="D47" s="79" t="s">
        <v>114</v>
      </c>
      <c r="E47" s="79"/>
      <c r="F47" s="80"/>
      <c r="G47" s="55"/>
      <c r="H47" s="56"/>
      <c r="I47" s="57"/>
      <c r="J47" s="58"/>
      <c r="K47" s="48"/>
    </row>
    <row r="48" spans="1:15">
      <c r="C48" s="29" t="s">
        <v>30</v>
      </c>
      <c r="D48" s="81" t="s">
        <v>115</v>
      </c>
      <c r="E48" s="81" t="s">
        <v>115</v>
      </c>
      <c r="F48" s="85"/>
      <c r="G48" s="15"/>
      <c r="H48" s="59"/>
      <c r="I48" s="60"/>
      <c r="J48" s="61"/>
      <c r="K48" s="48"/>
    </row>
    <row r="49" spans="3:11" ht="13.15" thickBot="1">
      <c r="C49" s="49"/>
      <c r="D49" s="62" t="s">
        <v>116</v>
      </c>
      <c r="E49" s="51" t="s">
        <v>117</v>
      </c>
      <c r="F49" s="51" t="s">
        <v>118</v>
      </c>
      <c r="G49" s="63">
        <v>1</v>
      </c>
      <c r="H49" s="64">
        <v>1</v>
      </c>
      <c r="I49" s="65">
        <v>6552.78</v>
      </c>
      <c r="J49" s="66">
        <f t="shared" ref="J49:J58" si="2">I49*H49</f>
        <v>6552.78</v>
      </c>
      <c r="K49" s="48" t="s">
        <v>113</v>
      </c>
    </row>
    <row r="50" spans="3:11" ht="13.15" thickBot="1">
      <c r="C50" s="67"/>
      <c r="D50" s="68"/>
      <c r="E50" s="69"/>
      <c r="F50" s="69"/>
      <c r="G50" s="70"/>
      <c r="H50" s="71"/>
      <c r="I50" s="65"/>
      <c r="J50" s="66"/>
      <c r="K50" s="48"/>
    </row>
    <row r="51" spans="3:11" ht="13.5" thickBot="1">
      <c r="C51" s="86" t="s">
        <v>119</v>
      </c>
      <c r="D51" s="87"/>
      <c r="E51" s="87"/>
      <c r="F51" s="87"/>
      <c r="G51" s="87"/>
      <c r="H51" s="87"/>
      <c r="I51" s="87"/>
      <c r="J51" s="88"/>
      <c r="K51" s="48"/>
    </row>
    <row r="52" spans="3:11" ht="13.5" thickBot="1">
      <c r="C52" s="86" t="s">
        <v>120</v>
      </c>
      <c r="D52" s="87"/>
      <c r="E52" s="87"/>
      <c r="F52" s="87"/>
      <c r="G52" s="87"/>
      <c r="H52" s="87"/>
      <c r="I52" s="87"/>
      <c r="J52" s="88"/>
      <c r="K52" s="48"/>
    </row>
    <row r="53" spans="3:11" ht="13.5" thickBot="1">
      <c r="C53" s="86" t="s">
        <v>121</v>
      </c>
      <c r="D53" s="87"/>
      <c r="E53" s="87"/>
      <c r="F53" s="87"/>
      <c r="G53" s="87"/>
      <c r="H53" s="87"/>
      <c r="I53" s="87"/>
      <c r="J53" s="88"/>
      <c r="K53" s="48"/>
    </row>
    <row r="54" spans="3:11" ht="23.25">
      <c r="C54" s="72"/>
      <c r="D54" s="73" t="s">
        <v>122</v>
      </c>
      <c r="E54" s="73" t="s">
        <v>123</v>
      </c>
      <c r="F54" s="74" t="s">
        <v>124</v>
      </c>
      <c r="G54" s="15">
        <v>1</v>
      </c>
      <c r="H54" s="59">
        <v>1</v>
      </c>
      <c r="I54" s="39">
        <v>1373.46</v>
      </c>
      <c r="J54" s="61">
        <f t="shared" si="2"/>
        <v>1373.46</v>
      </c>
      <c r="K54" s="75"/>
    </row>
    <row r="55" spans="3:11" ht="23.25">
      <c r="C55" s="72"/>
      <c r="D55" s="73" t="s">
        <v>125</v>
      </c>
      <c r="E55" s="73" t="s">
        <v>126</v>
      </c>
      <c r="F55" s="74" t="s">
        <v>127</v>
      </c>
      <c r="G55" s="15">
        <v>1</v>
      </c>
      <c r="H55" s="59">
        <v>1</v>
      </c>
      <c r="I55" s="39">
        <v>1875.08</v>
      </c>
      <c r="J55" s="61">
        <f t="shared" si="2"/>
        <v>1875.08</v>
      </c>
      <c r="K55" s="76"/>
    </row>
    <row r="56" spans="3:11" ht="23.25">
      <c r="C56" s="72"/>
      <c r="D56" s="73" t="s">
        <v>128</v>
      </c>
      <c r="E56" s="74" t="s">
        <v>129</v>
      </c>
      <c r="F56" s="74" t="s">
        <v>130</v>
      </c>
      <c r="G56" s="15">
        <v>1</v>
      </c>
      <c r="H56" s="59">
        <v>1</v>
      </c>
      <c r="I56" s="39">
        <v>1875.08</v>
      </c>
      <c r="J56" s="61">
        <f t="shared" si="2"/>
        <v>1875.08</v>
      </c>
      <c r="K56" s="76"/>
    </row>
    <row r="57" spans="3:11" ht="23.25">
      <c r="C57" s="72"/>
      <c r="D57" s="73" t="s">
        <v>131</v>
      </c>
      <c r="E57" s="74" t="s">
        <v>132</v>
      </c>
      <c r="F57" s="74" t="s">
        <v>133</v>
      </c>
      <c r="G57" s="15">
        <v>1</v>
      </c>
      <c r="H57" s="59">
        <v>1</v>
      </c>
      <c r="I57" s="39">
        <v>2567.7800000000002</v>
      </c>
      <c r="J57" s="61">
        <f t="shared" si="2"/>
        <v>2567.7800000000002</v>
      </c>
      <c r="K57" s="76"/>
    </row>
    <row r="58" spans="3:11" ht="23.65" thickBot="1">
      <c r="C58" s="67"/>
      <c r="D58" s="62" t="s">
        <v>134</v>
      </c>
      <c r="E58" s="51" t="s">
        <v>135</v>
      </c>
      <c r="F58" s="69" t="s">
        <v>136</v>
      </c>
      <c r="G58" s="70">
        <v>1</v>
      </c>
      <c r="H58" s="71">
        <v>1</v>
      </c>
      <c r="I58" s="39">
        <v>461</v>
      </c>
      <c r="J58" s="66">
        <f t="shared" si="2"/>
        <v>461</v>
      </c>
      <c r="K58" s="76"/>
    </row>
  </sheetData>
  <mergeCells count="28">
    <mergeCell ref="D48:F48"/>
    <mergeCell ref="C51:J51"/>
    <mergeCell ref="C52:J52"/>
    <mergeCell ref="C53:J53"/>
    <mergeCell ref="D39:F39"/>
    <mergeCell ref="D40:F40"/>
    <mergeCell ref="D43:F43"/>
    <mergeCell ref="D44:F44"/>
    <mergeCell ref="D45:F45"/>
    <mergeCell ref="D47:F47"/>
    <mergeCell ref="D38:F38"/>
    <mergeCell ref="D18:F18"/>
    <mergeCell ref="K19:K20"/>
    <mergeCell ref="D22:F22"/>
    <mergeCell ref="D24:F24"/>
    <mergeCell ref="G24:I24"/>
    <mergeCell ref="K25:K27"/>
    <mergeCell ref="D30:F30"/>
    <mergeCell ref="D31:F31"/>
    <mergeCell ref="D32:F32"/>
    <mergeCell ref="K33:K34"/>
    <mergeCell ref="K35:K36"/>
    <mergeCell ref="D17:F17"/>
    <mergeCell ref="D9:F9"/>
    <mergeCell ref="D10:F10"/>
    <mergeCell ref="D11:F11"/>
    <mergeCell ref="K12:K14"/>
    <mergeCell ref="D16:F16"/>
  </mergeCells>
  <pageMargins left="0.51181102362204722" right="0.51181102362204722" top="0.51181102362204722" bottom="0.47244094488188981" header="7.874015748031496E-2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Pricing</vt:lpstr>
      <vt:lpstr>Pricing!CFGAREA</vt:lpstr>
      <vt:lpstr>Pricing!Print_Area</vt:lpstr>
      <vt:lpstr>Pricing!Print_Titles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Drikus van der Walt</dc:creator>
  <cp:lastModifiedBy>Drikus van der Walt</cp:lastModifiedBy>
  <dcterms:created xsi:type="dcterms:W3CDTF">2025-05-20T12:07:57Z</dcterms:created>
  <dcterms:modified xsi:type="dcterms:W3CDTF">2025-06-02T06:29:38Z</dcterms:modified>
</cp:coreProperties>
</file>